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CESP\Prestações de Contas Mensais\"/>
    </mc:Choice>
  </mc:AlternateContent>
  <xr:revisionPtr revIDLastSave="0" documentId="13_ncr:1_{FE0FF1C4-7A29-4968-AFDF-8B394DCCBE9A}" xr6:coauthVersionLast="47" xr6:coauthVersionMax="47" xr10:uidLastSave="{00000000-0000-0000-0000-000000000000}"/>
  <bookViews>
    <workbookView xWindow="-120" yWindow="-120" windowWidth="29040" windowHeight="15840" tabRatio="269" firstSheet="8" activeTab="8" xr2:uid="{00000000-000D-0000-FFFF-FFFF00000000}"/>
  </bookViews>
  <sheets>
    <sheet name="Cx Descoberto MAI" sheetId="262" state="hidden" r:id="rId1"/>
    <sheet name="Cx Descoberto JUN" sheetId="271" state="hidden" r:id="rId2"/>
    <sheet name="Cx Descoberto JUL" sheetId="272" state="hidden" r:id="rId3"/>
    <sheet name="Cx Descoberto AGO" sheetId="273" state="hidden" r:id="rId4"/>
    <sheet name="Cx Descoberto SET" sheetId="274" state="hidden" r:id="rId5"/>
    <sheet name="Cx Descoberto OUT" sheetId="275" state="hidden" r:id="rId6"/>
    <sheet name="Cx Descoberto NOV" sheetId="276" state="hidden" r:id="rId7"/>
    <sheet name="Cx Descoberto DEZ" sheetId="277" state="hidden" r:id="rId8"/>
    <sheet name="BALANÇO" sheetId="300" r:id="rId9"/>
    <sheet name="DRE" sheetId="301" r:id="rId10"/>
    <sheet name="DFC" sheetId="302" r:id="rId11"/>
    <sheet name="CONCILIAÇÃO" sheetId="303" r:id="rId12"/>
  </sheets>
  <externalReferences>
    <externalReference r:id="rId13"/>
    <externalReference r:id="rId14"/>
  </externalReferences>
  <definedNames>
    <definedName name="_xlnm._FilterDatabase" localSheetId="8" hidden="1">BALANÇO!$A$7:$B$36</definedName>
    <definedName name="_xlnm._FilterDatabase" localSheetId="3" hidden="1">'Cx Descoberto AGO'!$W$43:$AB$83</definedName>
    <definedName name="_xlnm._FilterDatabase" localSheetId="7" hidden="1">'Cx Descoberto DEZ'!$W$43:$AB$83</definedName>
    <definedName name="_xlnm._FilterDatabase" localSheetId="6" hidden="1">'Cx Descoberto NOV'!$W$43:$AB$63</definedName>
    <definedName name="_xlnm._FilterDatabase" localSheetId="5" hidden="1">'Cx Descoberto OUT'!$W$43:$AB$83</definedName>
    <definedName name="_xlnm._FilterDatabase" localSheetId="4" hidden="1">'Cx Descoberto SET'!$W$43:$AB$43</definedName>
    <definedName name="_xlnm._FilterDatabase" localSheetId="9" hidden="1">DRE!$A$7:$B$32</definedName>
    <definedName name="A" localSheetId="10">#REF!</definedName>
    <definedName name="A">#REF!</definedName>
    <definedName name="AAAAAAAAAAA" localSheetId="10">#REF!</definedName>
    <definedName name="AAAAAAAAAAA">#REF!</definedName>
    <definedName name="_xlnm.Print_Area" localSheetId="11">CONCILIAÇÃO!$A$1:$K$19</definedName>
    <definedName name="_xlnm.Print_Area" localSheetId="3">'Cx Descoberto AGO'!#REF!</definedName>
    <definedName name="_xlnm.Print_Area" localSheetId="7">'Cx Descoberto DEZ'!#REF!</definedName>
    <definedName name="_xlnm.Print_Area" localSheetId="2">'Cx Descoberto JUL'!#REF!</definedName>
    <definedName name="_xlnm.Print_Area" localSheetId="1">'Cx Descoberto JUN'!#REF!</definedName>
    <definedName name="_xlnm.Print_Area" localSheetId="0">'Cx Descoberto MAI'!#REF!</definedName>
    <definedName name="_xlnm.Print_Area" localSheetId="6">'Cx Descoberto NOV'!#REF!</definedName>
    <definedName name="_xlnm.Print_Area" localSheetId="5">'Cx Descoberto OUT'!#REF!</definedName>
    <definedName name="_xlnm.Print_Area" localSheetId="4">'Cx Descoberto SET'!#REF!</definedName>
    <definedName name="_xlnm.Print_Area" localSheetId="10">DFC!$A$1:$M$43</definedName>
    <definedName name="B" localSheetId="10">#REF!</definedName>
    <definedName name="B">#REF!</definedName>
    <definedName name="b110000000000">#REF!</definedName>
    <definedName name="bbbbbbbbbbbbbbb" localSheetId="10">#REF!</definedName>
    <definedName name="bbbbbbbbbbbbbbb">#REF!</definedName>
    <definedName name="CONSOL_HIERARQUIZADO_HCOP" localSheetId="10">#REF!</definedName>
    <definedName name="CONSOL_HIERARQUIZADO_HCOP">#REF!</definedName>
    <definedName name="CONSOLIDADO" localSheetId="10">#REF!</definedName>
    <definedName name="CONSOLIDADO">#REF!</definedName>
    <definedName name="CRIS" localSheetId="10">#REF!</definedName>
    <definedName name="CRIS">#REF!</definedName>
    <definedName name="E" localSheetId="10">#REF!</definedName>
    <definedName name="E">#REF!</definedName>
    <definedName name="e_consolidado_hier_completa" localSheetId="10">#REF!</definedName>
    <definedName name="e_consolidado_hier_completa">#REF!</definedName>
    <definedName name="e_consolidado_julho07_hier_completa" localSheetId="10">#REF!</definedName>
    <definedName name="e_consolidado_julho07_hier_completa">#REF!</definedName>
    <definedName name="e_saldo_total_julh07_hier_completa" localSheetId="10">#REF!</definedName>
    <definedName name="e_saldo_total_julh07_hier_completa">#REF!</definedName>
    <definedName name="F" localSheetId="10">#REF!</definedName>
    <definedName name="F">#REF!</definedName>
    <definedName name="FFFFFFF" localSheetId="10">#REF!</definedName>
    <definedName name="FFFFFFF">#REF!</definedName>
    <definedName name="FFFFFFFFFFFFFFFFFF" localSheetId="10">#REF!</definedName>
    <definedName name="FFFFFFFFFFFFFFFFFF">#REF!</definedName>
    <definedName name="fppfpfpfp" localSheetId="10">#REF!</definedName>
    <definedName name="fppfpfpfp">#REF!</definedName>
    <definedName name="ggg" localSheetId="10">#REF!</definedName>
    <definedName name="ggg">#REF!</definedName>
    <definedName name="GR" localSheetId="10">#REF!</definedName>
    <definedName name="GR">#REF!</definedName>
    <definedName name="ICESP_DFC___CONSOL_HIERAR" localSheetId="10">#REF!</definedName>
    <definedName name="ICESP_DFC___CONSOL_HIERAR">#REF!</definedName>
    <definedName name="já" localSheetId="10">#REF!</definedName>
    <definedName name="já">#REF!</definedName>
    <definedName name="jjjjjjjjjjjjjjjjjjjjj" localSheetId="10">#REF!</definedName>
    <definedName name="jjjjjjjjjjjjjjjjjjjjj">#REF!</definedName>
    <definedName name="k" localSheetId="10">#REF!</definedName>
    <definedName name="k">#REF!</definedName>
    <definedName name="LDLDLDLDLD" localSheetId="10">#REF!</definedName>
    <definedName name="LDLDLDLDLD">#REF!</definedName>
    <definedName name="LL" localSheetId="10">#REF!</definedName>
    <definedName name="LL">#REF!</definedName>
    <definedName name="mmmm" localSheetId="10">#REF!</definedName>
    <definedName name="mmmm">#REF!</definedName>
    <definedName name="N___Consolidado_ICESP_HIER" localSheetId="10">#REF!</definedName>
    <definedName name="N___Consolidado_ICESP_HIER">#REF!</definedName>
    <definedName name="o" localSheetId="10">#REF!</definedName>
    <definedName name="o">#REF!</definedName>
    <definedName name="tb" localSheetId="10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_xlnm.Print_Titles" localSheetId="3">'Cx Descoberto AGO'!$B:$B</definedName>
    <definedName name="_xlnm.Print_Titles" localSheetId="7">'Cx Descoberto DEZ'!$B:$B</definedName>
    <definedName name="_xlnm.Print_Titles" localSheetId="2">'Cx Descoberto JUL'!$B:$B</definedName>
    <definedName name="_xlnm.Print_Titles" localSheetId="1">'Cx Descoberto JUN'!$B:$B</definedName>
    <definedName name="_xlnm.Print_Titles" localSheetId="0">'Cx Descoberto MAI'!$B:$B</definedName>
    <definedName name="_xlnm.Print_Titles" localSheetId="6">'Cx Descoberto NOV'!$B:$B</definedName>
    <definedName name="_xlnm.Print_Titles" localSheetId="5">'Cx Descoberto OUT'!$B:$B</definedName>
    <definedName name="_xlnm.Print_Titles" localSheetId="4">'Cx Descoberto SET'!$B:$B</definedName>
    <definedName name="z" localSheetId="10">#REF!</definedName>
    <definedName name="z">#REF!</definedName>
    <definedName name="Z_747A89FA_6E53_4275_B112_3C145921EEE0_.wvu.FilterData" localSheetId="3" hidden="1">'Cx Descoberto AGO'!#REF!</definedName>
    <definedName name="Z_747A89FA_6E53_4275_B112_3C145921EEE0_.wvu.FilterData" localSheetId="7" hidden="1">'Cx Descoberto DEZ'!#REF!</definedName>
    <definedName name="Z_747A89FA_6E53_4275_B112_3C145921EEE0_.wvu.FilterData" localSheetId="2" hidden="1">'Cx Descoberto JUL'!#REF!</definedName>
    <definedName name="Z_747A89FA_6E53_4275_B112_3C145921EEE0_.wvu.FilterData" localSheetId="1" hidden="1">'Cx Descoberto JUN'!#REF!</definedName>
    <definedName name="Z_747A89FA_6E53_4275_B112_3C145921EEE0_.wvu.FilterData" localSheetId="0" hidden="1">'Cx Descoberto MAI'!#REF!</definedName>
    <definedName name="Z_747A89FA_6E53_4275_B112_3C145921EEE0_.wvu.FilterData" localSheetId="6" hidden="1">'Cx Descoberto NOV'!#REF!</definedName>
    <definedName name="Z_747A89FA_6E53_4275_B112_3C145921EEE0_.wvu.FilterData" localSheetId="5" hidden="1">'Cx Descoberto OUT'!#REF!</definedName>
    <definedName name="Z_747A89FA_6E53_4275_B112_3C145921EEE0_.wvu.FilterData" localSheetId="4" hidden="1">'Cx Descoberto SET'!#REF!</definedName>
    <definedName name="Z_FB7AABE3_329B_4C88_83C9_F3E616CC4F27_.wvu.FilterData" localSheetId="3" hidden="1">'Cx Descoberto AGO'!#REF!</definedName>
    <definedName name="Z_FB7AABE3_329B_4C88_83C9_F3E616CC4F27_.wvu.FilterData" localSheetId="7" hidden="1">'Cx Descoberto DEZ'!#REF!</definedName>
    <definedName name="Z_FB7AABE3_329B_4C88_83C9_F3E616CC4F27_.wvu.FilterData" localSheetId="2" hidden="1">'Cx Descoberto JUL'!#REF!</definedName>
    <definedName name="Z_FB7AABE3_329B_4C88_83C9_F3E616CC4F27_.wvu.FilterData" localSheetId="1" hidden="1">'Cx Descoberto JUN'!#REF!</definedName>
    <definedName name="Z_FB7AABE3_329B_4C88_83C9_F3E616CC4F27_.wvu.FilterData" localSheetId="0" hidden="1">'Cx Descoberto MAI'!#REF!</definedName>
    <definedName name="Z_FB7AABE3_329B_4C88_83C9_F3E616CC4F27_.wvu.FilterData" localSheetId="6" hidden="1">'Cx Descoberto NOV'!#REF!</definedName>
    <definedName name="Z_FB7AABE3_329B_4C88_83C9_F3E616CC4F27_.wvu.FilterData" localSheetId="5" hidden="1">'Cx Descoberto OUT'!#REF!</definedName>
    <definedName name="Z_FB7AABE3_329B_4C88_83C9_F3E616CC4F27_.wvu.FilterData" localSheetId="4" hidden="1">'Cx Descoberto SET'!#REF!</definedName>
    <definedName name="Z_FB7AABE3_329B_4C88_83C9_F3E616CC4F27_.wvu.PrintTitles" localSheetId="3" hidden="1">'Cx Descoberto AGO'!$B:$B</definedName>
    <definedName name="Z_FB7AABE3_329B_4C88_83C9_F3E616CC4F27_.wvu.PrintTitles" localSheetId="7" hidden="1">'Cx Descoberto DEZ'!$B:$B</definedName>
    <definedName name="Z_FB7AABE3_329B_4C88_83C9_F3E616CC4F27_.wvu.PrintTitles" localSheetId="2" hidden="1">'Cx Descoberto JUL'!$B:$B</definedName>
    <definedName name="Z_FB7AABE3_329B_4C88_83C9_F3E616CC4F27_.wvu.PrintTitles" localSheetId="1" hidden="1">'Cx Descoberto JUN'!$B:$B</definedName>
    <definedName name="Z_FB7AABE3_329B_4C88_83C9_F3E616CC4F27_.wvu.PrintTitles" localSheetId="0" hidden="1">'Cx Descoberto MAI'!$B:$B</definedName>
    <definedName name="Z_FB7AABE3_329B_4C88_83C9_F3E616CC4F27_.wvu.PrintTitles" localSheetId="6" hidden="1">'Cx Descoberto NOV'!$B:$B</definedName>
    <definedName name="Z_FB7AABE3_329B_4C88_83C9_F3E616CC4F27_.wvu.PrintTitles" localSheetId="5" hidden="1">'Cx Descoberto OUT'!$B:$B</definedName>
    <definedName name="Z_FB7AABE3_329B_4C88_83C9_F3E616CC4F27_.wvu.PrintTitles" localSheetId="4" hidden="1">'Cx Descoberto SET'!$B:$B</definedName>
    <definedName name="ZZ_DISTR_AIH_CONTR_DEZ2005" localSheetId="10">#REF!</definedName>
    <definedName name="ZZ_DISTR_AIH_CONTR_DEZ2005">#REF!</definedName>
    <definedName name="ZZ_DISTR_AIH_CONTR_JAN2006" localSheetId="10">#REF!</definedName>
    <definedName name="ZZ_DISTR_AIH_CONTR_JAN2006">#REF!</definedName>
    <definedName name="ZZ_DISTR_AMB_CONTR_DEZ2005" localSheetId="10">#REF!</definedName>
    <definedName name="ZZ_DISTR_AMB_CONTR_DEZ2005">#REF!</definedName>
    <definedName name="ZZ_DISTR_AMB_CONTR_JAN2006" localSheetId="10">#REF!</definedName>
    <definedName name="ZZ_DISTR_AMB_CONTR_JAN2006">#REF!</definedName>
    <definedName name="ZZ_DISTR_CONTR_AMB_JAN2006_Sem_coincidentes_ZZ_DISTR_AMB_CONTR_J" localSheetId="10">#REF!</definedName>
    <definedName name="ZZ_DISTR_CONTR_AMB_JAN2006_Sem_coincidentes_ZZ_DISTR_AMB_CONTR_J">#REF!</definedName>
  </definedNames>
  <calcPr calcId="191029"/>
  <customWorkbookViews>
    <customWorkbookView name="tlsilva - Modo de exibição pessoal" guid="{FB7AABE3-329B-4C88-83C9-F3E616CC4F27}" mergeInterval="0" personalView="1" maximized="1" windowWidth="1020" windowHeight="570" tabRatio="622" activeSheetId="11"/>
    <customWorkbookView name="mcsilva - Modo de exibição pessoal" guid="{8554DC9A-7BF6-4F26-A474-A9A2A9376E6B}" mergeInterval="0" personalView="1" maximized="1" windowWidth="1276" windowHeight="825" tabRatio="622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303" l="1"/>
  <c r="J19" i="303"/>
  <c r="I19" i="303"/>
  <c r="H19" i="303"/>
  <c r="G19" i="303"/>
  <c r="F19" i="303"/>
  <c r="E19" i="303"/>
  <c r="D19" i="303"/>
  <c r="C19" i="303"/>
  <c r="M39" i="302"/>
  <c r="K37" i="302"/>
  <c r="I37" i="302"/>
  <c r="H37" i="302"/>
  <c r="G37" i="302"/>
  <c r="F37" i="302"/>
  <c r="E37" i="302"/>
  <c r="C37" i="302"/>
  <c r="C41" i="302" s="1"/>
  <c r="M35" i="302"/>
  <c r="K35" i="302"/>
  <c r="J35" i="302"/>
  <c r="I35" i="302"/>
  <c r="H35" i="302"/>
  <c r="G35" i="302"/>
  <c r="F35" i="302"/>
  <c r="E35" i="302"/>
  <c r="D35" i="302"/>
  <c r="C35" i="302"/>
  <c r="M34" i="302"/>
  <c r="M33" i="302"/>
  <c r="M32" i="302"/>
  <c r="K29" i="302"/>
  <c r="J29" i="302"/>
  <c r="J37" i="302" s="1"/>
  <c r="I29" i="302"/>
  <c r="H29" i="302"/>
  <c r="G29" i="302"/>
  <c r="F29" i="302"/>
  <c r="E29" i="302"/>
  <c r="D29" i="302"/>
  <c r="D37" i="302" s="1"/>
  <c r="D41" i="302" s="1"/>
  <c r="E10" i="302" s="1"/>
  <c r="E41" i="302" s="1"/>
  <c r="F10" i="302" s="1"/>
  <c r="F41" i="302" s="1"/>
  <c r="G10" i="302" s="1"/>
  <c r="G41" i="302" s="1"/>
  <c r="H10" i="302" s="1"/>
  <c r="H41" i="302" s="1"/>
  <c r="I10" i="302" s="1"/>
  <c r="I41" i="302" s="1"/>
  <c r="J10" i="302" s="1"/>
  <c r="C29" i="302"/>
  <c r="M28" i="302"/>
  <c r="M27" i="302"/>
  <c r="M26" i="302"/>
  <c r="M25" i="302"/>
  <c r="M29" i="302" s="1"/>
  <c r="K25" i="302"/>
  <c r="J25" i="302"/>
  <c r="I25" i="302"/>
  <c r="H25" i="302"/>
  <c r="G25" i="302"/>
  <c r="F25" i="302"/>
  <c r="E25" i="302"/>
  <c r="D25" i="302"/>
  <c r="C25" i="302"/>
  <c r="M24" i="302"/>
  <c r="M23" i="302"/>
  <c r="M22" i="302"/>
  <c r="M19" i="302"/>
  <c r="M37" i="302" s="1"/>
  <c r="M41" i="302" s="1"/>
  <c r="K19" i="302"/>
  <c r="J19" i="302"/>
  <c r="I19" i="302"/>
  <c r="H19" i="302"/>
  <c r="G19" i="302"/>
  <c r="F19" i="302"/>
  <c r="E19" i="302"/>
  <c r="D19" i="302"/>
  <c r="C19" i="302"/>
  <c r="M18" i="302"/>
  <c r="M17" i="302"/>
  <c r="M16" i="302"/>
  <c r="M15" i="302"/>
  <c r="M14" i="302"/>
  <c r="M13" i="302"/>
  <c r="M10" i="302"/>
  <c r="J41" i="302" l="1"/>
  <c r="K10" i="302" s="1"/>
  <c r="K41" i="302" s="1"/>
  <c r="N40" i="301"/>
  <c r="J40" i="301"/>
  <c r="E40" i="301"/>
  <c r="C40" i="301"/>
  <c r="B40" i="301"/>
  <c r="B36" i="300" s="1"/>
  <c r="B34" i="300" s="1"/>
  <c r="B22" i="300" s="1"/>
  <c r="N38" i="301"/>
  <c r="N37" i="301"/>
  <c r="N36" i="301"/>
  <c r="M36" i="301"/>
  <c r="L36" i="301"/>
  <c r="K36" i="301"/>
  <c r="J36" i="301"/>
  <c r="I36" i="301"/>
  <c r="H36" i="301"/>
  <c r="G36" i="301"/>
  <c r="F36" i="301"/>
  <c r="E36" i="301"/>
  <c r="D36" i="301"/>
  <c r="C36" i="301"/>
  <c r="B36" i="301"/>
  <c r="N34" i="301"/>
  <c r="L34" i="301"/>
  <c r="L40" i="301" s="1"/>
  <c r="J34" i="301"/>
  <c r="I34" i="301"/>
  <c r="I40" i="301" s="1"/>
  <c r="H34" i="301"/>
  <c r="H40" i="301" s="1"/>
  <c r="G34" i="301"/>
  <c r="G40" i="301" s="1"/>
  <c r="G43" i="301" s="1"/>
  <c r="F34" i="301"/>
  <c r="F40" i="301" s="1"/>
  <c r="F43" i="301" s="1"/>
  <c r="E34" i="301"/>
  <c r="C34" i="301"/>
  <c r="B34" i="301"/>
  <c r="N32" i="301"/>
  <c r="N31" i="301"/>
  <c r="N30" i="301"/>
  <c r="N29" i="301"/>
  <c r="N28" i="301"/>
  <c r="N27" i="301"/>
  <c r="N26" i="301"/>
  <c r="N25" i="301"/>
  <c r="N24" i="301"/>
  <c r="N23" i="301"/>
  <c r="M23" i="301"/>
  <c r="L23" i="301"/>
  <c r="K23" i="301"/>
  <c r="J23" i="301"/>
  <c r="I23" i="301"/>
  <c r="H23" i="301"/>
  <c r="G23" i="301"/>
  <c r="F23" i="301"/>
  <c r="E23" i="301"/>
  <c r="D23" i="301"/>
  <c r="C23" i="301"/>
  <c r="B23" i="301"/>
  <c r="N22" i="301"/>
  <c r="N21" i="301"/>
  <c r="N20" i="301"/>
  <c r="N19" i="301"/>
  <c r="N18" i="301"/>
  <c r="N16" i="301"/>
  <c r="M16" i="301"/>
  <c r="M34" i="301" s="1"/>
  <c r="M40" i="301" s="1"/>
  <c r="L16" i="301"/>
  <c r="K16" i="301"/>
  <c r="K34" i="301" s="1"/>
  <c r="K40" i="301" s="1"/>
  <c r="J16" i="301"/>
  <c r="I16" i="301"/>
  <c r="H16" i="301"/>
  <c r="G16" i="301"/>
  <c r="F16" i="301"/>
  <c r="E16" i="301"/>
  <c r="D16" i="301"/>
  <c r="D34" i="301" s="1"/>
  <c r="D40" i="301" s="1"/>
  <c r="C16" i="301"/>
  <c r="B16" i="301"/>
  <c r="N14" i="301"/>
  <c r="N13" i="301"/>
  <c r="N12" i="301"/>
  <c r="N11" i="301"/>
  <c r="N10" i="301"/>
  <c r="N9" i="301"/>
  <c r="M9" i="301"/>
  <c r="L9" i="301"/>
  <c r="K9" i="301"/>
  <c r="J9" i="301"/>
  <c r="I9" i="301"/>
  <c r="H9" i="301"/>
  <c r="G9" i="301"/>
  <c r="F9" i="301"/>
  <c r="E9" i="301"/>
  <c r="D9" i="301"/>
  <c r="C9" i="301"/>
  <c r="B9" i="301"/>
  <c r="C36" i="300"/>
  <c r="C34" i="300" s="1"/>
  <c r="C22" i="300" s="1"/>
  <c r="I35" i="300"/>
  <c r="H35" i="300"/>
  <c r="G35" i="300"/>
  <c r="F35" i="300"/>
  <c r="E35" i="300"/>
  <c r="D35" i="300"/>
  <c r="C35" i="300"/>
  <c r="B35" i="300"/>
  <c r="J34" i="300"/>
  <c r="M31" i="300"/>
  <c r="L31" i="300"/>
  <c r="K31" i="300"/>
  <c r="J31" i="300"/>
  <c r="I31" i="300"/>
  <c r="H31" i="300"/>
  <c r="G31" i="300"/>
  <c r="F31" i="300"/>
  <c r="E31" i="300"/>
  <c r="D31" i="300"/>
  <c r="C31" i="300"/>
  <c r="B31" i="300"/>
  <c r="M23" i="300"/>
  <c r="L23" i="300"/>
  <c r="K23" i="300"/>
  <c r="J23" i="300"/>
  <c r="I23" i="300"/>
  <c r="H23" i="300"/>
  <c r="G23" i="300"/>
  <c r="F23" i="300"/>
  <c r="E23" i="300"/>
  <c r="D23" i="300"/>
  <c r="C23" i="300"/>
  <c r="B23" i="300"/>
  <c r="J22" i="300"/>
  <c r="M18" i="300"/>
  <c r="L18" i="300"/>
  <c r="K18" i="300"/>
  <c r="J18" i="300"/>
  <c r="I18" i="300"/>
  <c r="H18" i="300"/>
  <c r="G18" i="300"/>
  <c r="F18" i="300"/>
  <c r="E18" i="300"/>
  <c r="D18" i="300"/>
  <c r="C18" i="300"/>
  <c r="B18" i="300"/>
  <c r="M10" i="300"/>
  <c r="L10" i="300"/>
  <c r="K10" i="300"/>
  <c r="J10" i="300"/>
  <c r="I10" i="300"/>
  <c r="H10" i="300"/>
  <c r="G10" i="300"/>
  <c r="F10" i="300"/>
  <c r="E10" i="300"/>
  <c r="D10" i="300"/>
  <c r="C10" i="300"/>
  <c r="B10" i="300"/>
  <c r="M9" i="300"/>
  <c r="L9" i="300"/>
  <c r="K9" i="300"/>
  <c r="J9" i="300"/>
  <c r="I9" i="300"/>
  <c r="H9" i="300"/>
  <c r="G9" i="300"/>
  <c r="F9" i="300"/>
  <c r="E9" i="300"/>
  <c r="D9" i="300"/>
  <c r="C9" i="300"/>
  <c r="B9" i="300"/>
  <c r="E36" i="300" l="1"/>
  <c r="E34" i="300" s="1"/>
  <c r="E22" i="300" s="1"/>
  <c r="D36" i="300"/>
  <c r="D34" i="300" s="1"/>
  <c r="D22" i="300" s="1"/>
  <c r="F36" i="300"/>
  <c r="F34" i="300" s="1"/>
  <c r="F22" i="300" s="1"/>
  <c r="L36" i="300"/>
  <c r="L34" i="300" s="1"/>
  <c r="L22" i="300" s="1"/>
  <c r="K36" i="300"/>
  <c r="K34" i="300" s="1"/>
  <c r="K22" i="300" s="1"/>
  <c r="I36" i="300"/>
  <c r="I34" i="300" s="1"/>
  <c r="I22" i="300" s="1"/>
  <c r="H36" i="300"/>
  <c r="H34" i="300" s="1"/>
  <c r="H22" i="300" s="1"/>
  <c r="G36" i="300"/>
  <c r="G34" i="300" s="1"/>
  <c r="G22" i="300" s="1"/>
  <c r="M36" i="300"/>
  <c r="M34" i="300" s="1"/>
  <c r="M22" i="300" s="1"/>
  <c r="U8" i="277" l="1"/>
  <c r="T8" i="277"/>
  <c r="S8" i="277"/>
  <c r="K8" i="277"/>
  <c r="L34" i="277"/>
  <c r="L31" i="277"/>
  <c r="J36" i="277"/>
  <c r="D11" i="277" s="1"/>
  <c r="B16" i="277"/>
  <c r="D8" i="277" s="1"/>
  <c r="K8" i="276"/>
  <c r="K9" i="276" s="1"/>
  <c r="S8" i="276"/>
  <c r="T8" i="276"/>
  <c r="T9" i="276" s="1"/>
  <c r="U8" i="276"/>
  <c r="L34" i="276"/>
  <c r="K36" i="276"/>
  <c r="J36" i="276"/>
  <c r="B16" i="276"/>
  <c r="D8" i="276" s="1"/>
  <c r="U8" i="275"/>
  <c r="T8" i="275"/>
  <c r="S8" i="275"/>
  <c r="K8" i="275"/>
  <c r="L34" i="275"/>
  <c r="L31" i="275"/>
  <c r="K36" i="275"/>
  <c r="D16" i="275" s="1"/>
  <c r="J36" i="275"/>
  <c r="D15" i="275" s="1"/>
  <c r="B16" i="275"/>
  <c r="D8" i="275" s="1"/>
  <c r="U8" i="274"/>
  <c r="T8" i="274"/>
  <c r="S8" i="274"/>
  <c r="K8" i="274"/>
  <c r="K9" i="274" s="1"/>
  <c r="L34" i="274"/>
  <c r="L31" i="274"/>
  <c r="J36" i="274"/>
  <c r="D15" i="274" s="1"/>
  <c r="B16" i="274"/>
  <c r="D8" i="274" s="1"/>
  <c r="D9" i="274" s="1"/>
  <c r="U8" i="273"/>
  <c r="T8" i="273"/>
  <c r="T9" i="273" s="1"/>
  <c r="S8" i="273"/>
  <c r="K8" i="273"/>
  <c r="B16" i="273"/>
  <c r="D8" i="273" s="1"/>
  <c r="D9" i="273" s="1"/>
  <c r="L34" i="273"/>
  <c r="K36" i="273"/>
  <c r="J36" i="273"/>
  <c r="D11" i="273" s="1"/>
  <c r="U8" i="272"/>
  <c r="U9" i="272" s="1"/>
  <c r="T8" i="272"/>
  <c r="S8" i="272"/>
  <c r="K8" i="272"/>
  <c r="K9" i="272" s="1"/>
  <c r="K36" i="272"/>
  <c r="D16" i="272" s="1"/>
  <c r="J36" i="272"/>
  <c r="D15" i="272" s="1"/>
  <c r="L34" i="272"/>
  <c r="L31" i="272"/>
  <c r="B16" i="272"/>
  <c r="D8" i="272" s="1"/>
  <c r="K8" i="271"/>
  <c r="S8" i="271"/>
  <c r="T8" i="271"/>
  <c r="T9" i="271" s="1"/>
  <c r="U8" i="271"/>
  <c r="U9" i="271" s="1"/>
  <c r="K36" i="271"/>
  <c r="D16" i="271" s="1"/>
  <c r="J36" i="271"/>
  <c r="D11" i="271" s="1"/>
  <c r="L34" i="271"/>
  <c r="L31" i="271"/>
  <c r="B16" i="271"/>
  <c r="D8" i="271" s="1"/>
  <c r="D9" i="271" s="1"/>
  <c r="B15" i="262"/>
  <c r="D7" i="262" s="1"/>
  <c r="D8" i="262" s="1"/>
  <c r="K35" i="262"/>
  <c r="D15" i="262" s="1"/>
  <c r="J35" i="262"/>
  <c r="D10" i="262" s="1"/>
  <c r="L33" i="262"/>
  <c r="L30" i="262"/>
  <c r="K7" i="262"/>
  <c r="K8" i="262" s="1"/>
  <c r="S7" i="262"/>
  <c r="T7" i="262"/>
  <c r="U7" i="262"/>
  <c r="K36" i="277"/>
  <c r="D16" i="277" s="1"/>
  <c r="D17" i="275" l="1"/>
  <c r="D19" i="275" s="1"/>
  <c r="D14" i="262"/>
  <c r="D16" i="262" s="1"/>
  <c r="D18" i="262" s="1"/>
  <c r="D15" i="277"/>
  <c r="D17" i="277" s="1"/>
  <c r="D19" i="277" s="1"/>
  <c r="D13" i="277"/>
  <c r="L35" i="262"/>
  <c r="D12" i="262"/>
  <c r="D11" i="274"/>
  <c r="D13" i="274" s="1"/>
  <c r="L36" i="277"/>
  <c r="D17" i="272"/>
  <c r="D19" i="272" s="1"/>
  <c r="D13" i="273"/>
  <c r="D15" i="276"/>
  <c r="D11" i="276"/>
  <c r="D11" i="275"/>
  <c r="D15" i="273"/>
  <c r="L36" i="272"/>
  <c r="L36" i="271"/>
  <c r="D15" i="271"/>
  <c r="D17" i="271" s="1"/>
  <c r="D19" i="271" s="1"/>
  <c r="D13" i="271"/>
  <c r="K9" i="275"/>
  <c r="U9" i="274"/>
  <c r="K9" i="273"/>
  <c r="U9" i="275"/>
  <c r="T8" i="262"/>
  <c r="L8" i="275"/>
  <c r="L9" i="275" s="1"/>
  <c r="K9" i="271"/>
  <c r="E8" i="275"/>
  <c r="E9" i="275" s="1"/>
  <c r="T9" i="272"/>
  <c r="T9" i="275"/>
  <c r="U9" i="276"/>
  <c r="U9" i="273"/>
  <c r="T9" i="274"/>
  <c r="D9" i="275"/>
  <c r="D9" i="272"/>
  <c r="L36" i="275"/>
  <c r="D16" i="276"/>
  <c r="L36" i="276"/>
  <c r="D16" i="273"/>
  <c r="L36" i="273"/>
  <c r="D11" i="272"/>
  <c r="L31" i="273"/>
  <c r="K36" i="274"/>
  <c r="D9" i="276"/>
  <c r="L31" i="276"/>
  <c r="M8" i="276"/>
  <c r="M9" i="276" s="1"/>
  <c r="J8" i="276"/>
  <c r="J9" i="276" s="1"/>
  <c r="I8" i="276"/>
  <c r="I9" i="276" s="1"/>
  <c r="V8" i="276"/>
  <c r="V9" i="276" s="1"/>
  <c r="H8" i="276"/>
  <c r="H9" i="276" s="1"/>
  <c r="L8" i="276"/>
  <c r="N8" i="276"/>
  <c r="N9" i="276" s="1"/>
  <c r="P8" i="276"/>
  <c r="P9" i="276" s="1"/>
  <c r="U8" i="262"/>
  <c r="G8" i="276"/>
  <c r="G9" i="276" s="1"/>
  <c r="Q8" i="276"/>
  <c r="Q9" i="276" s="1"/>
  <c r="O8" i="276"/>
  <c r="R8" i="276"/>
  <c r="D13" i="275" l="1"/>
  <c r="D17" i="276"/>
  <c r="D19" i="276" s="1"/>
  <c r="D13" i="276"/>
  <c r="D17" i="273"/>
  <c r="D19" i="273" s="1"/>
  <c r="D13" i="272"/>
  <c r="E8" i="276"/>
  <c r="E9" i="276" s="1"/>
  <c r="E8" i="272"/>
  <c r="E9" i="272" s="1"/>
  <c r="E7" i="262"/>
  <c r="E8" i="262" s="1"/>
  <c r="M8" i="273"/>
  <c r="M9" i="273" s="1"/>
  <c r="M8" i="272"/>
  <c r="M9" i="272" s="1"/>
  <c r="I8" i="273"/>
  <c r="I9" i="273" s="1"/>
  <c r="V8" i="277"/>
  <c r="H8" i="274"/>
  <c r="H9" i="274" s="1"/>
  <c r="L7" i="262"/>
  <c r="L8" i="262" s="1"/>
  <c r="I8" i="277"/>
  <c r="I8" i="275"/>
  <c r="I9" i="275" s="1"/>
  <c r="L8" i="271"/>
  <c r="L9" i="271" s="1"/>
  <c r="M8" i="277"/>
  <c r="I8" i="272"/>
  <c r="I9" i="272" s="1"/>
  <c r="E8" i="274"/>
  <c r="E8" i="273"/>
  <c r="E9" i="273" s="1"/>
  <c r="Q8" i="277"/>
  <c r="I8" i="274"/>
  <c r="R8" i="274"/>
  <c r="R9" i="274" s="1"/>
  <c r="M7" i="262"/>
  <c r="M8" i="262" s="1"/>
  <c r="P8" i="274"/>
  <c r="P9" i="274" s="1"/>
  <c r="F8" i="275"/>
  <c r="F9" i="275" s="1"/>
  <c r="P8" i="277"/>
  <c r="G8" i="275"/>
  <c r="F8" i="274"/>
  <c r="F9" i="274" s="1"/>
  <c r="G8" i="274"/>
  <c r="G9" i="274" s="1"/>
  <c r="I8" i="271"/>
  <c r="I9" i="271" s="1"/>
  <c r="R8" i="275"/>
  <c r="R9" i="275" s="1"/>
  <c r="F8" i="273"/>
  <c r="F9" i="273" s="1"/>
  <c r="J8" i="275"/>
  <c r="J9" i="275" s="1"/>
  <c r="M8" i="274"/>
  <c r="M9" i="274" s="1"/>
  <c r="F8" i="277"/>
  <c r="H8" i="277"/>
  <c r="J8" i="277"/>
  <c r="V8" i="275"/>
  <c r="V9" i="275" s="1"/>
  <c r="G8" i="277"/>
  <c r="M8" i="275"/>
  <c r="L8" i="277"/>
  <c r="H8" i="275"/>
  <c r="H9" i="275" s="1"/>
  <c r="E8" i="277"/>
  <c r="V8" i="274"/>
  <c r="V9" i="274" s="1"/>
  <c r="W8" i="276"/>
  <c r="Y8" i="276" s="1"/>
  <c r="P8" i="275"/>
  <c r="P9" i="275" s="1"/>
  <c r="R8" i="273"/>
  <c r="R9" i="273" s="1"/>
  <c r="Q8" i="272"/>
  <c r="Q9" i="272" s="1"/>
  <c r="N8" i="275"/>
  <c r="N9" i="275" s="1"/>
  <c r="O8" i="274"/>
  <c r="O9" i="274" s="1"/>
  <c r="N8" i="277"/>
  <c r="O8" i="275"/>
  <c r="O9" i="275" s="1"/>
  <c r="D16" i="274"/>
  <c r="D17" i="274" s="1"/>
  <c r="D19" i="274" s="1"/>
  <c r="L36" i="274"/>
  <c r="W8" i="277"/>
  <c r="F8" i="276"/>
  <c r="F9" i="276" s="1"/>
  <c r="R7" i="262"/>
  <c r="R8" i="272"/>
  <c r="O8" i="277"/>
  <c r="Q8" i="274"/>
  <c r="H8" i="273"/>
  <c r="J8" i="274"/>
  <c r="L8" i="274"/>
  <c r="Q8" i="271"/>
  <c r="Q8" i="273"/>
  <c r="R8" i="277"/>
  <c r="M8" i="271"/>
  <c r="W8" i="274"/>
  <c r="N8" i="274"/>
  <c r="N9" i="274" s="1"/>
  <c r="L9" i="276"/>
  <c r="O8" i="272"/>
  <c r="O9" i="272" s="1"/>
  <c r="Q8" i="275"/>
  <c r="Q7" i="262"/>
  <c r="V7" i="262"/>
  <c r="P8" i="272"/>
  <c r="P8" i="273"/>
  <c r="H8" i="272"/>
  <c r="O8" i="271"/>
  <c r="O9" i="276"/>
  <c r="V8" i="271"/>
  <c r="G8" i="271"/>
  <c r="J8" i="273"/>
  <c r="V8" i="273"/>
  <c r="L8" i="272"/>
  <c r="J8" i="271"/>
  <c r="W7" i="262"/>
  <c r="W8" i="273"/>
  <c r="N8" i="272"/>
  <c r="O7" i="262"/>
  <c r="W8" i="275"/>
  <c r="L8" i="273"/>
  <c r="G8" i="272"/>
  <c r="P7" i="262"/>
  <c r="I7" i="262"/>
  <c r="F8" i="271"/>
  <c r="F9" i="271" s="1"/>
  <c r="N8" i="271"/>
  <c r="N8" i="273"/>
  <c r="E8" i="271"/>
  <c r="P8" i="271"/>
  <c r="V8" i="272"/>
  <c r="G8" i="273"/>
  <c r="H8" i="271"/>
  <c r="O8" i="273"/>
  <c r="F8" i="272"/>
  <c r="G7" i="262"/>
  <c r="J7" i="262"/>
  <c r="J8" i="272"/>
  <c r="R8" i="271"/>
  <c r="H7" i="262"/>
  <c r="N7" i="262"/>
  <c r="W8" i="272"/>
  <c r="R9" i="276"/>
  <c r="W8" i="271"/>
  <c r="F7" i="262"/>
  <c r="I9" i="274" l="1"/>
  <c r="W9" i="276"/>
  <c r="M9" i="275"/>
  <c r="G9" i="275"/>
  <c r="E9" i="274"/>
  <c r="X8" i="276"/>
  <c r="X9" i="276" s="1"/>
  <c r="X8" i="275"/>
  <c r="X9" i="275" s="1"/>
  <c r="Y8" i="277"/>
  <c r="X8" i="277"/>
  <c r="X8" i="274"/>
  <c r="X9" i="274" s="1"/>
  <c r="R8" i="262"/>
  <c r="R9" i="272"/>
  <c r="W9" i="274"/>
  <c r="Y8" i="274"/>
  <c r="M9" i="271"/>
  <c r="Q9" i="271"/>
  <c r="L9" i="274"/>
  <c r="J9" i="274"/>
  <c r="Q9" i="274"/>
  <c r="H9" i="273"/>
  <c r="Q9" i="273"/>
  <c r="V8" i="262"/>
  <c r="Q8" i="262"/>
  <c r="Q9" i="275"/>
  <c r="L9" i="272"/>
  <c r="V9" i="271"/>
  <c r="O9" i="271"/>
  <c r="P9" i="273"/>
  <c r="P9" i="272"/>
  <c r="V9" i="273"/>
  <c r="J9" i="273"/>
  <c r="G9" i="271"/>
  <c r="H9" i="272"/>
  <c r="J9" i="272"/>
  <c r="H9" i="271"/>
  <c r="P9" i="271"/>
  <c r="N9" i="271"/>
  <c r="L9" i="273"/>
  <c r="W9" i="275"/>
  <c r="Y8" i="275"/>
  <c r="Y8" i="273"/>
  <c r="Y9" i="273" s="1"/>
  <c r="W9" i="273"/>
  <c r="Y7" i="262"/>
  <c r="W8" i="262"/>
  <c r="J8" i="262"/>
  <c r="G8" i="262"/>
  <c r="F9" i="272"/>
  <c r="X8" i="272"/>
  <c r="I8" i="262"/>
  <c r="N9" i="272"/>
  <c r="J9" i="271"/>
  <c r="G9" i="273"/>
  <c r="V9" i="272"/>
  <c r="N9" i="273"/>
  <c r="G9" i="272"/>
  <c r="X8" i="273"/>
  <c r="O9" i="273"/>
  <c r="E9" i="271"/>
  <c r="P8" i="262"/>
  <c r="O8" i="262"/>
  <c r="Y8" i="271"/>
  <c r="W9" i="271"/>
  <c r="H8" i="262"/>
  <c r="N8" i="262"/>
  <c r="Y9" i="276"/>
  <c r="X8" i="271"/>
  <c r="R9" i="271"/>
  <c r="F8" i="262"/>
  <c r="X7" i="262"/>
  <c r="W9" i="272"/>
  <c r="Y8" i="272"/>
  <c r="Z8" i="276" l="1"/>
  <c r="AA8" i="276" s="1"/>
  <c r="Z8" i="275"/>
  <c r="D22" i="275" s="1"/>
  <c r="Z8" i="277"/>
  <c r="AA8" i="277" s="1"/>
  <c r="Z8" i="274"/>
  <c r="Z13" i="274" s="1"/>
  <c r="Y9" i="274"/>
  <c r="Z8" i="273"/>
  <c r="X9" i="273"/>
  <c r="X9" i="272"/>
  <c r="Y8" i="262"/>
  <c r="Y9" i="275"/>
  <c r="X8" i="262"/>
  <c r="Z7" i="262"/>
  <c r="X9" i="271"/>
  <c r="Z8" i="271"/>
  <c r="Y9" i="271"/>
  <c r="Y9" i="272"/>
  <c r="Z8" i="272"/>
  <c r="Z13" i="276" l="1"/>
  <c r="D22" i="276"/>
  <c r="Z13" i="275"/>
  <c r="AA8" i="275"/>
  <c r="D22" i="274"/>
  <c r="D22" i="277"/>
  <c r="Z13" i="277"/>
  <c r="AA8" i="274"/>
  <c r="Z13" i="273"/>
  <c r="D22" i="273"/>
  <c r="AA8" i="273"/>
  <c r="Z13" i="272"/>
  <c r="AA8" i="272"/>
  <c r="D22" i="272"/>
  <c r="AA8" i="271"/>
  <c r="Z13" i="271"/>
  <c r="D22" i="271"/>
  <c r="D21" i="262"/>
  <c r="Z12" i="262"/>
  <c r="AA7" i="262"/>
  <c r="D24" i="271" l="1"/>
  <c r="D25" i="271" s="1"/>
  <c r="D24" i="274"/>
  <c r="D25" i="274" s="1"/>
  <c r="D24" i="275"/>
  <c r="D25" i="275" s="1"/>
  <c r="D24" i="273"/>
  <c r="D25" i="273" s="1"/>
  <c r="D24" i="272"/>
  <c r="D25" i="272" s="1"/>
  <c r="D23" i="262"/>
  <c r="D24" i="262" s="1"/>
  <c r="D24" i="276"/>
  <c r="D25" i="276" s="1"/>
  <c r="D24" i="277"/>
  <c r="D25" i="27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mcsilva</author>
    <author>Cristiane</author>
  </authors>
  <commentList>
    <comment ref="E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1.1.1</t>
        </r>
      </text>
    </comment>
    <comment ref="F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1.1.3</t>
        </r>
      </text>
    </comment>
    <comment ref="G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1.1.4</t>
        </r>
      </text>
    </comment>
    <comment ref="H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1.1.5</t>
        </r>
      </text>
    </comment>
    <comment ref="I4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1.1.7</t>
        </r>
      </text>
    </comment>
    <comment ref="J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1.2</t>
        </r>
      </text>
    </comment>
    <comment ref="L4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M4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2.1.3</t>
        </r>
      </text>
    </comment>
    <comment ref="N4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2.1.4</t>
        </r>
      </text>
    </comment>
    <comment ref="O4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2.1.5</t>
        </r>
      </text>
    </comment>
    <comment ref="P4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2.1.7</t>
        </r>
      </text>
    </comment>
    <comment ref="R4" authorId="0" shapeId="0" xr:uid="{00000000-0006-0000-0000-00000C000000}">
      <text>
        <r>
          <rPr>
            <b/>
            <sz val="8"/>
            <color indexed="8"/>
            <rFont val="Tahoma"/>
            <family val="2"/>
          </rPr>
          <t>mcsilva:</t>
        </r>
        <r>
          <rPr>
            <sz val="8"/>
            <color indexed="8"/>
            <rFont val="Tahoma"/>
            <family val="2"/>
          </rPr>
          <t xml:space="preserve">
2.2.4</t>
        </r>
      </text>
    </comment>
    <comment ref="S4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V4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Mcsilva
A soma do saldo líquido e resultado é o saldo contábil.</t>
        </r>
        <r>
          <rPr>
            <sz val="8"/>
            <color indexed="81"/>
            <rFont val="Tahoma"/>
            <family val="2"/>
          </rPr>
          <t xml:space="preserve">
2.1.9.01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mcsilva</author>
    <author>Cristiane</author>
  </authors>
  <commentList>
    <comment ref="E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1.1.1</t>
        </r>
      </text>
    </comment>
    <comment ref="F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1.1.3</t>
        </r>
      </text>
    </comment>
    <comment ref="G5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1.1.4</t>
        </r>
      </text>
    </comment>
    <comment ref="H5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1.1.5</t>
        </r>
      </text>
    </comment>
    <comment ref="I5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1.1.7</t>
        </r>
      </text>
    </comment>
    <comment ref="J5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1.2</t>
        </r>
      </text>
    </comment>
    <comment ref="L5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M5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2.1.3</t>
        </r>
      </text>
    </comment>
    <comment ref="N5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2.1.4</t>
        </r>
      </text>
    </comment>
    <comment ref="O5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2.1.5</t>
        </r>
      </text>
    </comment>
    <comment ref="P5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2.1.7</t>
        </r>
      </text>
    </comment>
    <comment ref="R5" authorId="0" shapeId="0" xr:uid="{00000000-0006-0000-0100-00000C000000}">
      <text>
        <r>
          <rPr>
            <b/>
            <sz val="8"/>
            <color indexed="8"/>
            <rFont val="Tahoma"/>
            <family val="2"/>
          </rPr>
          <t>mcsilva:</t>
        </r>
        <r>
          <rPr>
            <sz val="8"/>
            <color indexed="8"/>
            <rFont val="Tahoma"/>
            <family val="2"/>
          </rPr>
          <t xml:space="preserve">
2.2.4</t>
        </r>
      </text>
    </comment>
    <comment ref="S5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V5" authorId="1" shapeId="0" xr:uid="{00000000-0006-0000-0100-00000E000000}">
      <text>
        <r>
          <rPr>
            <b/>
            <sz val="8"/>
            <color indexed="81"/>
            <rFont val="Tahoma"/>
            <family val="2"/>
          </rPr>
          <t>Mcsilva
A soma do saldo líquido e resultado é o saldo contábil.</t>
        </r>
        <r>
          <rPr>
            <sz val="8"/>
            <color indexed="81"/>
            <rFont val="Tahoma"/>
            <family val="2"/>
          </rPr>
          <t xml:space="preserve">
2.1.9.01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mcsilva</author>
    <author>Cristiane</author>
  </authors>
  <commentList>
    <comment ref="E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1.1.1</t>
        </r>
      </text>
    </comment>
    <comment ref="F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1.1.3</t>
        </r>
      </text>
    </comment>
    <comment ref="G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1.1.4</t>
        </r>
      </text>
    </comment>
    <comment ref="H5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1.1.5</t>
        </r>
      </text>
    </comment>
    <comment ref="I5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1.1.7</t>
        </r>
      </text>
    </comment>
    <comment ref="J5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1.2</t>
        </r>
      </text>
    </comment>
    <comment ref="L5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M5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2.1.3</t>
        </r>
      </text>
    </comment>
    <comment ref="N5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2.1.4</t>
        </r>
      </text>
    </comment>
    <comment ref="O5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2.1.5</t>
        </r>
      </text>
    </comment>
    <comment ref="P5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2.1.7</t>
        </r>
      </text>
    </comment>
    <comment ref="R5" authorId="0" shapeId="0" xr:uid="{00000000-0006-0000-0200-00000C000000}">
      <text>
        <r>
          <rPr>
            <b/>
            <sz val="8"/>
            <color indexed="8"/>
            <rFont val="Tahoma"/>
            <family val="2"/>
          </rPr>
          <t>mcsilva:</t>
        </r>
        <r>
          <rPr>
            <sz val="8"/>
            <color indexed="8"/>
            <rFont val="Tahoma"/>
            <family val="2"/>
          </rPr>
          <t xml:space="preserve">
2.2.4</t>
        </r>
      </text>
    </comment>
    <comment ref="S5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V5" authorId="1" shapeId="0" xr:uid="{00000000-0006-0000-0200-00000E000000}">
      <text>
        <r>
          <rPr>
            <b/>
            <sz val="8"/>
            <color indexed="81"/>
            <rFont val="Tahoma"/>
            <family val="2"/>
          </rPr>
          <t>Mcsilva
A soma do saldo líquido e resultado é o saldo contábil.</t>
        </r>
        <r>
          <rPr>
            <sz val="8"/>
            <color indexed="81"/>
            <rFont val="Tahoma"/>
            <family val="2"/>
          </rPr>
          <t xml:space="preserve">
2.1.9.01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mcsilva</author>
    <author>Cristiane</author>
  </authors>
  <commentList>
    <comment ref="E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1.1.1</t>
        </r>
      </text>
    </comment>
    <comment ref="F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1.1.3</t>
        </r>
      </text>
    </comment>
    <comment ref="G5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1.1.4</t>
        </r>
      </text>
    </comment>
    <comment ref="H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1.1.5</t>
        </r>
      </text>
    </comment>
    <comment ref="I5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1.1.7</t>
        </r>
      </text>
    </comment>
    <comment ref="J5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1.2</t>
        </r>
      </text>
    </comment>
    <comment ref="L5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M5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2.1.3</t>
        </r>
      </text>
    </comment>
    <comment ref="N5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2.1.4</t>
        </r>
      </text>
    </comment>
    <comment ref="O5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2.1.5</t>
        </r>
      </text>
    </comment>
    <comment ref="P5" authorId="0" shapeId="0" xr:uid="{00000000-0006-0000-0300-00000B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2.1.7</t>
        </r>
      </text>
    </comment>
    <comment ref="R5" authorId="0" shapeId="0" xr:uid="{00000000-0006-0000-0300-00000C000000}">
      <text>
        <r>
          <rPr>
            <b/>
            <sz val="8"/>
            <color indexed="8"/>
            <rFont val="Tahoma"/>
            <family val="2"/>
          </rPr>
          <t>mcsilva:</t>
        </r>
        <r>
          <rPr>
            <sz val="8"/>
            <color indexed="8"/>
            <rFont val="Tahoma"/>
            <family val="2"/>
          </rPr>
          <t xml:space="preserve">
2.2.4</t>
        </r>
      </text>
    </comment>
    <comment ref="S5" authorId="0" shapeId="0" xr:uid="{00000000-0006-0000-0300-00000D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V5" authorId="1" shapeId="0" xr:uid="{00000000-0006-0000-0300-00000E000000}">
      <text>
        <r>
          <rPr>
            <b/>
            <sz val="8"/>
            <color indexed="81"/>
            <rFont val="Tahoma"/>
            <family val="2"/>
          </rPr>
          <t>Mcsilva
A soma do saldo líquido e resultado é o saldo contábil.</t>
        </r>
        <r>
          <rPr>
            <sz val="8"/>
            <color indexed="81"/>
            <rFont val="Tahoma"/>
            <family val="2"/>
          </rPr>
          <t xml:space="preserve">
2.1.9.01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mcsilva</author>
    <author>Cristiane</author>
  </authors>
  <commentList>
    <comment ref="E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1.1.1</t>
        </r>
      </text>
    </comment>
    <comment ref="F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1.1.3</t>
        </r>
      </text>
    </comment>
    <comment ref="G5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1.1.4</t>
        </r>
      </text>
    </comment>
    <comment ref="H5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1.1.5</t>
        </r>
      </text>
    </comment>
    <comment ref="I5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1.1.7</t>
        </r>
      </text>
    </comment>
    <comment ref="J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1.2</t>
        </r>
      </text>
    </comment>
    <comment ref="L5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M5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2.1.3</t>
        </r>
      </text>
    </comment>
    <comment ref="N5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2.1.4</t>
        </r>
      </text>
    </comment>
    <comment ref="O5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2.1.5</t>
        </r>
      </text>
    </comment>
    <comment ref="P5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2.1.7</t>
        </r>
      </text>
    </comment>
    <comment ref="R5" authorId="0" shapeId="0" xr:uid="{00000000-0006-0000-0400-00000C000000}">
      <text>
        <r>
          <rPr>
            <b/>
            <sz val="8"/>
            <color indexed="8"/>
            <rFont val="Tahoma"/>
            <family val="2"/>
          </rPr>
          <t>mcsilva:</t>
        </r>
        <r>
          <rPr>
            <sz val="8"/>
            <color indexed="8"/>
            <rFont val="Tahoma"/>
            <family val="2"/>
          </rPr>
          <t xml:space="preserve">
2.2.4</t>
        </r>
      </text>
    </comment>
    <comment ref="S5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mcsilva:</t>
        </r>
        <r>
          <rPr>
            <sz val="8"/>
            <color indexed="81"/>
            <rFont val="Tahoma"/>
            <family val="2"/>
          </rPr>
          <t xml:space="preserve">
2.1.2</t>
        </r>
      </text>
    </comment>
    <comment ref="V5" authorId="1" shapeId="0" xr:uid="{00000000-0006-0000-0400-00000E000000}">
      <text>
        <r>
          <rPr>
            <b/>
            <sz val="8"/>
            <color indexed="81"/>
            <rFont val="Tahoma"/>
            <family val="2"/>
          </rPr>
          <t>Mcsilva
A soma do saldo líquido e resultado é o saldo contábil.</t>
        </r>
        <r>
          <rPr>
            <sz val="8"/>
            <color indexed="81"/>
            <rFont val="Tahoma"/>
            <family val="2"/>
          </rPr>
          <t xml:space="preserve">
2.1.9.01</t>
        </r>
      </text>
    </comment>
  </commentList>
</comments>
</file>

<file path=xl/sharedStrings.xml><?xml version="1.0" encoding="utf-8"?>
<sst xmlns="http://schemas.openxmlformats.org/spreadsheetml/2006/main" count="720" uniqueCount="195">
  <si>
    <t>TOTAL</t>
  </si>
  <si>
    <t>RECEITAS OPERACIONAIS</t>
  </si>
  <si>
    <t>DESPESAS OPERACIONAIS</t>
  </si>
  <si>
    <t xml:space="preserve"> </t>
  </si>
  <si>
    <t>ATIVO</t>
  </si>
  <si>
    <t>CIRCULANTE</t>
  </si>
  <si>
    <t>REALIZÁVEL A LONGO PRAZO</t>
  </si>
  <si>
    <t>PASSIVO</t>
  </si>
  <si>
    <t>FORNECEDORES</t>
  </si>
  <si>
    <t>OUTRAS RECEITAS</t>
  </si>
  <si>
    <t>MATERIAIS PARA CONSUMO</t>
  </si>
  <si>
    <t>RECEITAS FINANCEIRAS</t>
  </si>
  <si>
    <t>DESPESAS FINANCEIRAS</t>
  </si>
  <si>
    <t>CONTAS NÃO ABERTAS POR CENTRO DE CUSTO</t>
  </si>
  <si>
    <t>Conta</t>
  </si>
  <si>
    <t>Saldo Financeiro</t>
  </si>
  <si>
    <t>CAIXA GERAL</t>
  </si>
  <si>
    <t>CONTAS A RECEBER</t>
  </si>
  <si>
    <t>OUTROS CRÉDITOS</t>
  </si>
  <si>
    <t>ESTOQUES</t>
  </si>
  <si>
    <t>DESPESAS ANTECIPADA</t>
  </si>
  <si>
    <t>Financ.     CP e LP</t>
  </si>
  <si>
    <t>Fornecedor</t>
  </si>
  <si>
    <t>Serviços Terceiros</t>
  </si>
  <si>
    <t>Sociais e Trabalhistas</t>
  </si>
  <si>
    <t>Obrigações Fiscais</t>
  </si>
  <si>
    <t>Outras Obrigações</t>
  </si>
  <si>
    <t>Provisões</t>
  </si>
  <si>
    <t>Contas a Receber</t>
  </si>
  <si>
    <t>Perdas de Ctas a Receber a serem reconhecidas</t>
  </si>
  <si>
    <t>Saldo Líquido</t>
  </si>
  <si>
    <t>Resultado</t>
  </si>
  <si>
    <t>Diferença</t>
  </si>
  <si>
    <t>Saldo Contábil</t>
  </si>
  <si>
    <t>Diferença %</t>
  </si>
  <si>
    <t>Extrato Banco</t>
  </si>
  <si>
    <t>Razão Contábil</t>
  </si>
  <si>
    <t>Diferença da conciliação contábil x Scol</t>
  </si>
  <si>
    <t>COMPOSIÇÃO DA DIFERENÇA</t>
  </si>
  <si>
    <t>Diferença no Banco x Scol</t>
  </si>
  <si>
    <t>Diferença no Banco x Contábil</t>
  </si>
  <si>
    <t>Diferença do Balanço Patrimonial</t>
  </si>
  <si>
    <t>Aplicações</t>
  </si>
  <si>
    <t>Total</t>
  </si>
  <si>
    <t>SCOL</t>
  </si>
  <si>
    <t>Cheques a serem compensados</t>
  </si>
  <si>
    <t>1.1.1.</t>
  </si>
  <si>
    <t>1.1.3.</t>
  </si>
  <si>
    <t>1.1.4.</t>
  </si>
  <si>
    <t>1.1.5.</t>
  </si>
  <si>
    <t>1.1.7.</t>
  </si>
  <si>
    <t>2.1.2.</t>
  </si>
  <si>
    <t>2.1.3.</t>
  </si>
  <si>
    <t>2.1.4.</t>
  </si>
  <si>
    <t>2.1.5.</t>
  </si>
  <si>
    <t>2.1.7.</t>
  </si>
  <si>
    <t>2.1.8.</t>
  </si>
  <si>
    <t>2.1.9.</t>
  </si>
  <si>
    <t>3.</t>
  </si>
  <si>
    <t>Extrato</t>
  </si>
  <si>
    <t>Contábil</t>
  </si>
  <si>
    <t>1.5.1.</t>
  </si>
  <si>
    <t>2.6.7.</t>
  </si>
  <si>
    <t>FÉRIAS E 13 SALÁRIOS A PAGAR</t>
  </si>
  <si>
    <t>2.6.1.</t>
  </si>
  <si>
    <t>.</t>
  </si>
  <si>
    <t>ATIVO NÃO CIRCULANTE</t>
  </si>
  <si>
    <t>SERVIÇOS DE TERCEIROS</t>
  </si>
  <si>
    <t>OBRIGAÇÕES FISCAIS</t>
  </si>
  <si>
    <t>OUTRAS OBRIGAÇÕES</t>
  </si>
  <si>
    <t>PASSIVO NÃO CIRCULANTE</t>
  </si>
  <si>
    <t>RESULTADOS FINANCEIROS LÍQUIDOS</t>
  </si>
  <si>
    <t>Diferença apontada em Janeiro/13 (Conta 5653), aguadando acerto financeiro</t>
  </si>
  <si>
    <t>Bancos</t>
  </si>
  <si>
    <t>13º Scol (cta 13500) - sld acumulado</t>
  </si>
  <si>
    <t>13º Sálario 88600 (cta 13600)</t>
  </si>
  <si>
    <t>DEPRECIAÇÕES E AMORTIZAÇÕES</t>
  </si>
  <si>
    <t>Após o Ajuste do Caixa Descoberto</t>
  </si>
  <si>
    <t>SCOL VS BANCO</t>
  </si>
  <si>
    <t>1.1.1.02.01.1307 - Banco do Brasil ag. 1897-x cta nº 3193-3</t>
  </si>
  <si>
    <t>1.1.1.03.01.1307 - Banco do Brasil ag. 1897-x cta nº 3193-3</t>
  </si>
  <si>
    <t>LÇTO REF. REALOCAÇÃO DE DÉBITOS/ CRÉDITOS - MAIO/2015 - OBS: DÉBITO INDEVIDO  - CG 88505</t>
  </si>
  <si>
    <t>Diferença apontada em DEZEMBRO/2015, aguadando acerto financeiro</t>
  </si>
  <si>
    <t>OBRIGAÇÕES SOCIAIS E TRABALHISTAS</t>
  </si>
  <si>
    <t>DOAÇÕES</t>
  </si>
  <si>
    <t>UTILIDADES E SERVIÇOS</t>
  </si>
  <si>
    <t>OUTRAS DESPESAS</t>
  </si>
  <si>
    <t>MAIO/2016</t>
  </si>
  <si>
    <t>JUNHO/2016</t>
  </si>
  <si>
    <t>JULHO/2016</t>
  </si>
  <si>
    <t>AGOSTO/2016</t>
  </si>
  <si>
    <t>SETEMBRO/2016</t>
  </si>
  <si>
    <t>OUTUBRO/2016</t>
  </si>
  <si>
    <t>NOVEMBRO/2016</t>
  </si>
  <si>
    <t>DEZEMBRO/2016</t>
  </si>
  <si>
    <t>ALUGUÉIS DE EQUIPAMENTOS E IMÓVEIS</t>
  </si>
  <si>
    <t>DEPÓSITOS RECURSAIS TRABALHISTAS</t>
  </si>
  <si>
    <t>DESPESAS ANTECIPADAS</t>
  </si>
  <si>
    <t>RECEITAS DIFERIDAS</t>
  </si>
  <si>
    <t>PATRIMÔNIO LÍQUIDO</t>
  </si>
  <si>
    <t>SERVIÇOS PROFISSIONAIS</t>
  </si>
  <si>
    <t>APLICAÇÕES FINANCEIRAS</t>
  </si>
  <si>
    <t>IMOBILIZADO E INTANGÍVEL</t>
  </si>
  <si>
    <t>INSTITUTO DO CÂNCER DO ESTADO DE SÃO PAULO - ICESP</t>
  </si>
  <si>
    <t>RESULTADO ACUMULADO</t>
  </si>
  <si>
    <t>RESULTADO OPERACIONAL</t>
  </si>
  <si>
    <t>RESULTADO DO PERÍODO</t>
  </si>
  <si>
    <t>FEVEREIRO</t>
  </si>
  <si>
    <t>MARÇO</t>
  </si>
  <si>
    <t>ABRIL</t>
  </si>
  <si>
    <t>ENCARGOS SOCIAIS</t>
  </si>
  <si>
    <t>BENEFÍCIOS</t>
  </si>
  <si>
    <t>PESSOAL</t>
  </si>
  <si>
    <t>TOTAL PESSOAL</t>
  </si>
  <si>
    <t>PROVISÕES PARA 13º SALÁRIO</t>
  </si>
  <si>
    <t>PROVISÕES PARA FÉRIAS</t>
  </si>
  <si>
    <t>SALÁRIOS</t>
  </si>
  <si>
    <t>MAIO</t>
  </si>
  <si>
    <t>JUNHO</t>
  </si>
  <si>
    <t>JULHO</t>
  </si>
  <si>
    <t>AGOSTO</t>
  </si>
  <si>
    <t>SETEMBRO</t>
  </si>
  <si>
    <t>OUTUBRO</t>
  </si>
  <si>
    <t>NOVEMBRO</t>
  </si>
  <si>
    <t>SALDOS EM CONTAS BANCÁRIAS</t>
  </si>
  <si>
    <t xml:space="preserve">REPASSES HCFMUSP - SERV. PRESTADOS </t>
  </si>
  <si>
    <t>REPASSE MEDICAMENTOS - MS</t>
  </si>
  <si>
    <t>SUBVENÇÕES INVESTIMENTOS</t>
  </si>
  <si>
    <t>PROVISÕES PARA RISCOS TRABALHISTAS</t>
  </si>
  <si>
    <t>PROVISÃO PARA RISCOS FISCAIS, TRABALHISTAS E CÍVEIS</t>
  </si>
  <si>
    <t>CONTRATO DE GESTÃO N.º 01/2022 - CENTROS DE GERENCIAMENTO OPERACIONAIS</t>
  </si>
  <si>
    <t>CONTRATO DE GESTÃO Nº 01/2022</t>
  </si>
  <si>
    <t>CAIXA</t>
  </si>
  <si>
    <t>RESULTADO NA BAIXA DE IMOBILIZADO</t>
  </si>
  <si>
    <t>ANO II - FEV/2023 A JAN/2024</t>
  </si>
  <si>
    <t>DEZEMBRO</t>
  </si>
  <si>
    <t>JANEIRO</t>
  </si>
  <si>
    <t>SD 28/02/2023</t>
  </si>
  <si>
    <t>SD 31/03/2023</t>
  </si>
  <si>
    <t>SD 30/04/2023</t>
  </si>
  <si>
    <t>SD 31/05/2023</t>
  </si>
  <si>
    <t>SD 30/06/2023</t>
  </si>
  <si>
    <t>SD 31/07/2023</t>
  </si>
  <si>
    <t>SD 31/08/2023</t>
  </si>
  <si>
    <t>SD 30/09/2023</t>
  </si>
  <si>
    <t>SD 31/10/2023</t>
  </si>
  <si>
    <t>SD 30/11/2023</t>
  </si>
  <si>
    <t>SD 31/12/2023</t>
  </si>
  <si>
    <t>SD 31/01/2024</t>
  </si>
  <si>
    <t>SALDO CREDOR DE REPASSES</t>
  </si>
  <si>
    <t>Instituto do Câncer do Estado de São Paulo - ICESP</t>
  </si>
  <si>
    <t>FEV</t>
  </si>
  <si>
    <t>MAR</t>
  </si>
  <si>
    <t>ABR</t>
  </si>
  <si>
    <t>MAI</t>
  </si>
  <si>
    <t>JUN</t>
  </si>
  <si>
    <t>JUL</t>
  </si>
  <si>
    <t>AGO</t>
  </si>
  <si>
    <t>SET</t>
  </si>
  <si>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</si>
  <si>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</si>
  <si>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</si>
  <si>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</si>
  <si>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</si>
  <si>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</si>
  <si>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</si>
  <si>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</si>
  <si>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Pagamentos de despesas</t>
  </si>
  <si>
    <t>RH Fundacionais</t>
  </si>
  <si>
    <t>RH Complementaristas</t>
  </si>
  <si>
    <t>Provisão para 13º salário</t>
  </si>
  <si>
    <t>Subtotal RH*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</si>
  <si>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</si>
  <si>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</si>
  <si>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</si>
  <si>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</si>
  <si>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</si>
  <si>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</si>
  <si>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</si>
  <si>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</si>
  <si>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</si>
  <si>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* CGs 88710 , 88711, 88712, 88713</t>
  </si>
  <si>
    <t>SALDO DO FLUXO DE CAIXA</t>
  </si>
  <si>
    <t>OPERAÇÕES NÃO REALIZADAS EM CONTA BANCÁRIA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</si>
  <si>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</si>
  <si>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</si>
  <si>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</si>
  <si>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</si>
  <si>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</si>
  <si>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BALANÇOS PATRIMONIAIS DE FEVEREIRO A OUTUBRO/2023 (EM R$)</t>
  </si>
  <si>
    <t>DEMONSTRAÇÕES DOS RESULTADOS NO PERÍODO DE FEVEREIRO A OUTUBRO/2023 (EM R$)</t>
  </si>
  <si>
    <t xml:space="preserve">Contrato de Gestão nº 01/2022 -Ano II (fev/2023 a jan/2024)  </t>
  </si>
  <si>
    <t>Fluxos de Caixa de fevereiro a outubro/2023 (R$ mil)</t>
  </si>
  <si>
    <t>OUT</t>
  </si>
  <si>
    <t xml:space="preserve">Contrato de Gestão nº 01/2022 -  Ano II (fev/2023 a jan/2024)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</si>
</sst>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\-??_);_(@_)"/>
    <numFmt numFmtId="167" formatCode="_(&quot;$&quot;* #,##0.00_);_(&quot;$&quot;* \(#,##0.00\);_(&quot;$&quot;* &quot;-&quot;??_);_(@_)"/>
    <numFmt numFmtId="168" formatCode="#,##0;[Red]#,##0"/>
    <numFmt numFmtId="169" formatCode="mm/yyyy"/>
    <numFmt numFmtId="170" formatCode="#,##0_ ;[Red]\-#,##0\ "/>
    <numFmt numFmtId="171" formatCode="#,##0_ ;\-#,##0\ "/>
  </numFmts>
  <fonts count="10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85"/>
      <color indexed="8"/>
      <name val="Times New Roman"/>
      <family val="1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5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265E4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</font>
    <font>
      <sz val="8"/>
      <color indexed="8"/>
      <name val="Verdana"/>
      <family val="2"/>
    </font>
    <font>
      <b/>
      <sz val="12"/>
      <color rgb="FF548235"/>
      <name val="Verdana"/>
      <family val="2"/>
    </font>
    <font>
      <sz val="12"/>
      <color rgb="FF548235"/>
      <name val="Verdana"/>
      <family val="2"/>
    </font>
    <font>
      <b/>
      <sz val="8"/>
      <color indexed="8"/>
      <name val="Verdana"/>
      <family val="2"/>
    </font>
    <font>
      <sz val="10"/>
      <color indexed="8"/>
      <name val="Verdana"/>
      <family val="2"/>
    </font>
    <font>
      <b/>
      <sz val="8"/>
      <color theme="0"/>
      <name val="Verdana"/>
      <family val="2"/>
    </font>
    <font>
      <sz val="8"/>
      <color rgb="FF000000"/>
      <name val="Verdana"/>
      <family val="2"/>
    </font>
    <font>
      <sz val="10"/>
      <color theme="0"/>
      <name val="Verdana"/>
      <family val="2"/>
    </font>
    <font>
      <b/>
      <sz val="14"/>
      <color rgb="FF548235"/>
      <name val="Verdana"/>
      <family val="2"/>
    </font>
    <font>
      <b/>
      <sz val="10"/>
      <color indexed="8"/>
      <name val="Verdana"/>
      <family val="2"/>
    </font>
    <font>
      <b/>
      <sz val="10"/>
      <color theme="0"/>
      <name val="Verdana"/>
      <family val="2"/>
    </font>
    <font>
      <b/>
      <sz val="18"/>
      <color theme="1"/>
      <name val="Franklin Gothic Medium"/>
      <family val="2"/>
    </font>
    <font>
      <b/>
      <sz val="16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Verdana"/>
      <family val="2"/>
    </font>
    <font>
      <sz val="11"/>
      <color theme="1" tint="0.249977111117893"/>
      <name val="Franklin Gothic Medium"/>
      <family val="2"/>
    </font>
    <font>
      <sz val="11"/>
      <color rgb="FFC63527"/>
      <name val="Verdana"/>
      <family val="2"/>
    </font>
    <font>
      <sz val="11"/>
      <color theme="1" tint="0.249977111117893"/>
      <name val="Calibri"/>
      <family val="2"/>
      <scheme val="minor"/>
    </font>
    <font>
      <sz val="11"/>
      <name val="Franklin Gothic Medium"/>
      <family val="2"/>
    </font>
    <font>
      <sz val="11"/>
      <name val="Verdana"/>
      <family val="2"/>
    </font>
    <font>
      <b/>
      <u/>
      <sz val="11"/>
      <color theme="1" tint="0.249977111117893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A7A8A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218">
    <xf numFmtId="0" fontId="0" fillId="0" borderId="0">
      <alignment vertical="top"/>
    </xf>
    <xf numFmtId="0" fontId="4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4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4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4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4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4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4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4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4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4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4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4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5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5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5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7" fillId="16" borderId="1" applyNumberFormat="0" applyAlignment="0" applyProtection="0"/>
    <xf numFmtId="0" fontId="29" fillId="16" borderId="1" applyNumberFormat="0" applyAlignment="0" applyProtection="0"/>
    <xf numFmtId="0" fontId="29" fillId="16" borderId="1" applyNumberFormat="0" applyAlignment="0" applyProtection="0"/>
    <xf numFmtId="0" fontId="29" fillId="16" borderId="1" applyNumberFormat="0" applyAlignment="0" applyProtection="0"/>
    <xf numFmtId="0" fontId="8" fillId="17" borderId="2" applyNumberFormat="0" applyAlignment="0" applyProtection="0"/>
    <xf numFmtId="0" fontId="30" fillId="17" borderId="2" applyNumberFormat="0" applyAlignment="0" applyProtection="0"/>
    <xf numFmtId="0" fontId="30" fillId="17" borderId="2" applyNumberFormat="0" applyAlignment="0" applyProtection="0"/>
    <xf numFmtId="0" fontId="30" fillId="17" borderId="2" applyNumberFormat="0" applyAlignment="0" applyProtection="0"/>
    <xf numFmtId="0" fontId="9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167" fontId="1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5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5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11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12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3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47" fillId="0" borderId="0"/>
    <xf numFmtId="0" fontId="26" fillId="0" borderId="0">
      <alignment vertical="top"/>
    </xf>
    <xf numFmtId="0" fontId="25" fillId="0" borderId="0"/>
    <xf numFmtId="0" fontId="26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48" fillId="0" borderId="0"/>
    <xf numFmtId="0" fontId="26" fillId="0" borderId="0">
      <alignment vertical="top"/>
    </xf>
    <xf numFmtId="0" fontId="43" fillId="0" borderId="0"/>
    <xf numFmtId="0" fontId="26" fillId="0" borderId="0">
      <alignment vertical="top"/>
    </xf>
    <xf numFmtId="0" fontId="25" fillId="0" borderId="0"/>
    <xf numFmtId="0" fontId="25" fillId="0" borderId="0"/>
    <xf numFmtId="0" fontId="10" fillId="0" borderId="0"/>
    <xf numFmtId="0" fontId="10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14" fillId="16" borderId="5" applyNumberFormat="0" applyAlignment="0" applyProtection="0"/>
    <xf numFmtId="0" fontId="36" fillId="16" borderId="5" applyNumberFormat="0" applyAlignment="0" applyProtection="0"/>
    <xf numFmtId="0" fontId="36" fillId="16" borderId="5" applyNumberFormat="0" applyAlignment="0" applyProtection="0"/>
    <xf numFmtId="0" fontId="36" fillId="16" borderId="5" applyNumberFormat="0" applyAlignment="0" applyProtection="0"/>
    <xf numFmtId="165" fontId="26" fillId="0" borderId="0" applyFont="0" applyFill="0" applyBorder="0" applyAlignment="0" applyProtection="0">
      <alignment vertical="top"/>
    </xf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>
      <alignment vertical="top"/>
    </xf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>
      <alignment vertical="top"/>
    </xf>
    <xf numFmtId="165" fontId="43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19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20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5" fontId="42" fillId="0" borderId="0" applyFont="0" applyFill="0" applyBorder="0" applyAlignment="0" applyProtection="0">
      <alignment vertical="top"/>
    </xf>
    <xf numFmtId="0" fontId="72" fillId="0" borderId="0">
      <alignment vertical="top"/>
    </xf>
    <xf numFmtId="43" fontId="73" fillId="0" borderId="0" applyFont="0" applyFill="0" applyBorder="0" applyAlignment="0" applyProtection="0"/>
    <xf numFmtId="165" fontId="26" fillId="0" borderId="0" applyFont="0" applyFill="0" applyBorder="0" applyAlignment="0" applyProtection="0">
      <alignment vertical="top"/>
    </xf>
    <xf numFmtId="0" fontId="26" fillId="0" borderId="0">
      <alignment vertical="top"/>
    </xf>
    <xf numFmtId="0" fontId="3" fillId="0" borderId="0"/>
    <xf numFmtId="165" fontId="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10" fillId="0" borderId="0"/>
    <xf numFmtId="0" fontId="26" fillId="0" borderId="0">
      <alignment vertical="top"/>
    </xf>
    <xf numFmtId="0" fontId="73" fillId="0" borderId="0"/>
    <xf numFmtId="0" fontId="2" fillId="0" borderId="0"/>
    <xf numFmtId="0" fontId="1" fillId="0" borderId="0"/>
  </cellStyleXfs>
  <cellXfs count="318">
    <xf numFmtId="0" fontId="0" fillId="0" borderId="0" xfId="0">
      <alignment vertical="top"/>
    </xf>
    <xf numFmtId="0" fontId="49" fillId="0" borderId="0" xfId="149" applyFont="1" applyAlignment="1">
      <alignment horizontal="center" vertical="center"/>
    </xf>
    <xf numFmtId="0" fontId="49" fillId="0" borderId="0" xfId="149" applyFont="1" applyAlignment="1">
      <alignment vertical="center"/>
    </xf>
    <xf numFmtId="0" fontId="50" fillId="0" borderId="0" xfId="149" applyFont="1" applyAlignment="1">
      <alignment vertical="center"/>
    </xf>
    <xf numFmtId="10" fontId="52" fillId="0" borderId="0" xfId="148" applyNumberFormat="1" applyFont="1" applyAlignment="1">
      <alignment vertical="center"/>
    </xf>
    <xf numFmtId="0" fontId="50" fillId="0" borderId="0" xfId="149" applyFont="1" applyAlignment="1">
      <alignment horizontal="center" vertical="center"/>
    </xf>
    <xf numFmtId="0" fontId="54" fillId="0" borderId="0" xfId="149" applyFont="1" applyAlignment="1">
      <alignment vertical="center"/>
    </xf>
    <xf numFmtId="10" fontId="49" fillId="0" borderId="0" xfId="149" applyNumberFormat="1" applyFont="1" applyAlignment="1">
      <alignment vertical="center"/>
    </xf>
    <xf numFmtId="49" fontId="55" fillId="24" borderId="10" xfId="149" applyNumberFormat="1" applyFont="1" applyFill="1" applyBorder="1" applyAlignment="1">
      <alignment horizontal="center" vertical="center"/>
    </xf>
    <xf numFmtId="0" fontId="55" fillId="0" borderId="0" xfId="149" applyFont="1" applyAlignment="1">
      <alignment horizontal="center" vertical="center"/>
    </xf>
    <xf numFmtId="49" fontId="56" fillId="0" borderId="0" xfId="149" applyNumberFormat="1" applyFont="1" applyAlignment="1">
      <alignment horizontal="center" vertical="center"/>
    </xf>
    <xf numFmtId="49" fontId="49" fillId="0" borderId="0" xfId="149" applyNumberFormat="1" applyFont="1" applyAlignment="1">
      <alignment vertical="center"/>
    </xf>
    <xf numFmtId="49" fontId="49" fillId="0" borderId="0" xfId="149" applyNumberFormat="1" applyFont="1" applyAlignment="1">
      <alignment horizontal="center" vertical="center"/>
    </xf>
    <xf numFmtId="0" fontId="55" fillId="0" borderId="11" xfId="149" applyFont="1" applyBorder="1" applyAlignment="1">
      <alignment horizontal="center" vertical="center" wrapText="1"/>
    </xf>
    <xf numFmtId="0" fontId="56" fillId="0" borderId="12" xfId="149" applyFont="1" applyBorder="1" applyAlignment="1">
      <alignment horizontal="center" vertical="center" wrapText="1"/>
    </xf>
    <xf numFmtId="0" fontId="55" fillId="0" borderId="0" xfId="149" applyFont="1" applyAlignment="1">
      <alignment horizontal="center" vertical="center" wrapText="1"/>
    </xf>
    <xf numFmtId="0" fontId="55" fillId="0" borderId="13" xfId="149" applyFont="1" applyBorder="1" applyAlignment="1">
      <alignment horizontal="center" vertical="center" wrapText="1"/>
    </xf>
    <xf numFmtId="0" fontId="56" fillId="0" borderId="14" xfId="149" applyFont="1" applyBorder="1" applyAlignment="1">
      <alignment horizontal="center" vertical="center" wrapText="1"/>
    </xf>
    <xf numFmtId="0" fontId="55" fillId="0" borderId="15" xfId="149" applyFont="1" applyBorder="1" applyAlignment="1">
      <alignment horizontal="center" vertical="center" wrapText="1"/>
    </xf>
    <xf numFmtId="0" fontId="55" fillId="0" borderId="16" xfId="149" applyFont="1" applyBorder="1" applyAlignment="1">
      <alignment horizontal="center" vertical="center" wrapText="1"/>
    </xf>
    <xf numFmtId="0" fontId="50" fillId="0" borderId="17" xfId="149" applyFont="1" applyBorder="1" applyAlignment="1">
      <alignment horizontal="center" vertical="center" wrapText="1"/>
    </xf>
    <xf numFmtId="0" fontId="50" fillId="0" borderId="18" xfId="149" applyFont="1" applyBorder="1" applyAlignment="1">
      <alignment horizontal="center" vertical="center" wrapText="1"/>
    </xf>
    <xf numFmtId="0" fontId="55" fillId="0" borderId="18" xfId="149" applyFont="1" applyBorder="1" applyAlignment="1">
      <alignment horizontal="center" vertical="center" wrapText="1"/>
    </xf>
    <xf numFmtId="0" fontId="56" fillId="0" borderId="19" xfId="149" applyFont="1" applyBorder="1" applyAlignment="1">
      <alignment horizontal="center" vertical="center" wrapText="1"/>
    </xf>
    <xf numFmtId="10" fontId="55" fillId="0" borderId="18" xfId="149" applyNumberFormat="1" applyFont="1" applyBorder="1" applyAlignment="1">
      <alignment horizontal="center" vertical="center" wrapText="1"/>
    </xf>
    <xf numFmtId="0" fontId="49" fillId="0" borderId="20" xfId="149" applyFont="1" applyBorder="1" applyAlignment="1">
      <alignment horizontal="center" vertical="center"/>
    </xf>
    <xf numFmtId="0" fontId="49" fillId="0" borderId="21" xfId="149" applyFont="1" applyBorder="1" applyAlignment="1">
      <alignment horizontal="center" vertical="center"/>
    </xf>
    <xf numFmtId="10" fontId="51" fillId="0" borderId="22" xfId="160" applyNumberFormat="1" applyFont="1" applyFill="1" applyBorder="1" applyAlignment="1">
      <alignment vertical="center"/>
    </xf>
    <xf numFmtId="165" fontId="51" fillId="0" borderId="0" xfId="160" applyFont="1" applyFill="1" applyBorder="1" applyAlignment="1">
      <alignment horizontal="center" vertical="center"/>
    </xf>
    <xf numFmtId="3" fontId="55" fillId="0" borderId="0" xfId="149" applyNumberFormat="1" applyFont="1" applyAlignment="1">
      <alignment horizontal="center" vertical="center"/>
    </xf>
    <xf numFmtId="3" fontId="49" fillId="0" borderId="0" xfId="149" applyNumberFormat="1" applyFont="1" applyAlignment="1">
      <alignment vertical="center"/>
    </xf>
    <xf numFmtId="4" fontId="49" fillId="0" borderId="0" xfId="149" applyNumberFormat="1" applyFont="1" applyAlignment="1">
      <alignment horizontal="center" vertical="center"/>
    </xf>
    <xf numFmtId="4" fontId="49" fillId="0" borderId="0" xfId="149" applyNumberFormat="1" applyFont="1" applyAlignment="1">
      <alignment horizontal="right" vertical="center"/>
    </xf>
    <xf numFmtId="38" fontId="58" fillId="0" borderId="0" xfId="160" applyNumberFormat="1" applyFont="1" applyFill="1" applyBorder="1" applyAlignment="1">
      <alignment horizontal="center" vertical="center"/>
    </xf>
    <xf numFmtId="10" fontId="58" fillId="0" borderId="0" xfId="148" applyNumberFormat="1" applyFont="1" applyAlignment="1">
      <alignment vertical="center"/>
    </xf>
    <xf numFmtId="0" fontId="54" fillId="0" borderId="0" xfId="148" applyFont="1" applyAlignment="1">
      <alignment horizontal="left" vertical="center"/>
    </xf>
    <xf numFmtId="10" fontId="54" fillId="0" borderId="0" xfId="148" applyNumberFormat="1" applyFont="1" applyAlignment="1">
      <alignment vertical="center" wrapText="1"/>
    </xf>
    <xf numFmtId="0" fontId="49" fillId="0" borderId="0" xfId="149" applyFont="1" applyAlignment="1">
      <alignment horizontal="left" vertical="center"/>
    </xf>
    <xf numFmtId="165" fontId="49" fillId="0" borderId="0" xfId="149" applyNumberFormat="1" applyFont="1" applyAlignment="1">
      <alignment vertical="center"/>
    </xf>
    <xf numFmtId="38" fontId="49" fillId="0" borderId="0" xfId="149" applyNumberFormat="1" applyFont="1" applyAlignment="1">
      <alignment vertical="center"/>
    </xf>
    <xf numFmtId="0" fontId="61" fillId="0" borderId="0" xfId="149" applyFont="1" applyAlignment="1">
      <alignment horizontal="left" vertical="center"/>
    </xf>
    <xf numFmtId="4" fontId="49" fillId="0" borderId="0" xfId="149" applyNumberFormat="1" applyFont="1" applyAlignment="1">
      <alignment vertical="center"/>
    </xf>
    <xf numFmtId="38" fontId="55" fillId="0" borderId="0" xfId="149" applyNumberFormat="1" applyFont="1" applyAlignment="1">
      <alignment vertical="center"/>
    </xf>
    <xf numFmtId="4" fontId="60" fillId="0" borderId="0" xfId="149" applyNumberFormat="1" applyFont="1" applyAlignment="1">
      <alignment vertical="center"/>
    </xf>
    <xf numFmtId="164" fontId="49" fillId="0" borderId="0" xfId="149" applyNumberFormat="1" applyFont="1" applyAlignment="1">
      <alignment vertical="center"/>
    </xf>
    <xf numFmtId="10" fontId="54" fillId="0" borderId="0" xfId="148" applyNumberFormat="1" applyFont="1" applyAlignment="1">
      <alignment horizontal="left" vertical="center" wrapText="1"/>
    </xf>
    <xf numFmtId="4" fontId="61" fillId="0" borderId="0" xfId="149" applyNumberFormat="1" applyFont="1" applyAlignment="1">
      <alignment vertical="center"/>
    </xf>
    <xf numFmtId="10" fontId="49" fillId="0" borderId="0" xfId="148" applyNumberFormat="1" applyFont="1" applyAlignment="1">
      <alignment vertical="center" wrapText="1"/>
    </xf>
    <xf numFmtId="0" fontId="59" fillId="0" borderId="0" xfId="144" applyFont="1" applyAlignment="1">
      <alignment horizontal="center" vertical="center"/>
    </xf>
    <xf numFmtId="0" fontId="55" fillId="26" borderId="23" xfId="149" applyFont="1" applyFill="1" applyBorder="1" applyAlignment="1">
      <alignment horizontal="center" vertical="center"/>
    </xf>
    <xf numFmtId="0" fontId="55" fillId="26" borderId="24" xfId="149" applyFont="1" applyFill="1" applyBorder="1" applyAlignment="1">
      <alignment vertical="center"/>
    </xf>
    <xf numFmtId="0" fontId="55" fillId="26" borderId="25" xfId="149" applyFont="1" applyFill="1" applyBorder="1" applyAlignment="1">
      <alignment horizontal="left" vertical="center"/>
    </xf>
    <xf numFmtId="0" fontId="49" fillId="26" borderId="0" xfId="149" applyFont="1" applyFill="1" applyAlignment="1">
      <alignment vertical="center"/>
    </xf>
    <xf numFmtId="0" fontId="49" fillId="26" borderId="26" xfId="149" applyFont="1" applyFill="1" applyBorder="1" applyAlignment="1">
      <alignment vertical="center"/>
    </xf>
    <xf numFmtId="0" fontId="55" fillId="26" borderId="25" xfId="149" applyFont="1" applyFill="1" applyBorder="1" applyAlignment="1">
      <alignment vertical="center"/>
    </xf>
    <xf numFmtId="0" fontId="55" fillId="26" borderId="0" xfId="149" applyFont="1" applyFill="1" applyAlignment="1">
      <alignment vertical="center"/>
    </xf>
    <xf numFmtId="4" fontId="64" fillId="0" borderId="0" xfId="149" applyNumberFormat="1" applyFont="1" applyAlignment="1">
      <alignment vertical="center"/>
    </xf>
    <xf numFmtId="0" fontId="55" fillId="27" borderId="25" xfId="149" applyFont="1" applyFill="1" applyBorder="1" applyAlignment="1">
      <alignment horizontal="left" vertical="center"/>
    </xf>
    <xf numFmtId="0" fontId="49" fillId="27" borderId="0" xfId="149" applyFont="1" applyFill="1" applyAlignment="1">
      <alignment vertical="center"/>
    </xf>
    <xf numFmtId="0" fontId="49" fillId="27" borderId="26" xfId="149" applyFont="1" applyFill="1" applyBorder="1" applyAlignment="1">
      <alignment vertical="center"/>
    </xf>
    <xf numFmtId="0" fontId="55" fillId="27" borderId="25" xfId="149" applyFont="1" applyFill="1" applyBorder="1" applyAlignment="1">
      <alignment vertical="center"/>
    </xf>
    <xf numFmtId="0" fontId="55" fillId="27" borderId="0" xfId="149" applyFont="1" applyFill="1" applyAlignment="1">
      <alignment vertical="center"/>
    </xf>
    <xf numFmtId="39" fontId="49" fillId="0" borderId="0" xfId="149" applyNumberFormat="1" applyFont="1" applyAlignment="1">
      <alignment vertical="center"/>
    </xf>
    <xf numFmtId="165" fontId="59" fillId="0" borderId="0" xfId="144" applyNumberFormat="1" applyFont="1" applyAlignment="1">
      <alignment horizontal="center" vertical="center"/>
    </xf>
    <xf numFmtId="0" fontId="49" fillId="0" borderId="0" xfId="133" applyFont="1" applyAlignment="1">
      <alignment vertical="center"/>
    </xf>
    <xf numFmtId="39" fontId="55" fillId="29" borderId="30" xfId="149" applyNumberFormat="1" applyFont="1" applyFill="1" applyBorder="1" applyAlignment="1">
      <alignment horizontal="center" vertical="center"/>
    </xf>
    <xf numFmtId="165" fontId="49" fillId="0" borderId="0" xfId="166" applyFont="1" applyFill="1" applyAlignment="1">
      <alignment vertical="center"/>
    </xf>
    <xf numFmtId="0" fontId="50" fillId="0" borderId="15" xfId="149" applyFont="1" applyBorder="1" applyAlignment="1">
      <alignment horizontal="center" vertical="center" wrapText="1"/>
    </xf>
    <xf numFmtId="0" fontId="50" fillId="0" borderId="31" xfId="149" applyFont="1" applyBorder="1" applyAlignment="1">
      <alignment horizontal="center" vertical="center" wrapText="1"/>
    </xf>
    <xf numFmtId="4" fontId="55" fillId="0" borderId="0" xfId="149" applyNumberFormat="1" applyFont="1" applyAlignment="1">
      <alignment horizontal="center" vertical="center"/>
    </xf>
    <xf numFmtId="4" fontId="55" fillId="0" borderId="32" xfId="149" applyNumberFormat="1" applyFont="1" applyBorder="1" applyAlignment="1">
      <alignment horizontal="center" vertical="center"/>
    </xf>
    <xf numFmtId="4" fontId="55" fillId="0" borderId="10" xfId="160" applyNumberFormat="1" applyFont="1" applyFill="1" applyBorder="1" applyAlignment="1">
      <alignment vertical="center"/>
    </xf>
    <xf numFmtId="4" fontId="55" fillId="0" borderId="10" xfId="160" applyNumberFormat="1" applyFont="1" applyFill="1" applyBorder="1" applyAlignment="1">
      <alignment horizontal="center" vertical="center"/>
    </xf>
    <xf numFmtId="4" fontId="50" fillId="0" borderId="33" xfId="160" applyNumberFormat="1" applyFont="1" applyFill="1" applyBorder="1" applyAlignment="1">
      <alignment vertical="center"/>
    </xf>
    <xf numFmtId="4" fontId="50" fillId="0" borderId="0" xfId="160" applyNumberFormat="1" applyFont="1" applyFill="1" applyBorder="1" applyAlignment="1">
      <alignment horizontal="center" vertical="center"/>
    </xf>
    <xf numFmtId="4" fontId="55" fillId="0" borderId="0" xfId="149" applyNumberFormat="1" applyFont="1" applyAlignment="1">
      <alignment vertical="center"/>
    </xf>
    <xf numFmtId="0" fontId="55" fillId="26" borderId="24" xfId="149" applyFont="1" applyFill="1" applyBorder="1" applyAlignment="1">
      <alignment horizontal="center" vertical="center"/>
    </xf>
    <xf numFmtId="0" fontId="55" fillId="26" borderId="34" xfId="149" applyFont="1" applyFill="1" applyBorder="1" applyAlignment="1">
      <alignment horizontal="right" vertical="center"/>
    </xf>
    <xf numFmtId="165" fontId="49" fillId="0" borderId="0" xfId="159" applyFont="1" applyFill="1" applyAlignment="1">
      <alignment vertical="center"/>
    </xf>
    <xf numFmtId="164" fontId="49" fillId="0" borderId="0" xfId="159" applyNumberFormat="1" applyFont="1" applyFill="1" applyBorder="1" applyAlignment="1">
      <alignment vertical="center"/>
    </xf>
    <xf numFmtId="165" fontId="55" fillId="0" borderId="0" xfId="159" applyFont="1" applyFill="1" applyAlignment="1">
      <alignment vertical="center"/>
    </xf>
    <xf numFmtId="0" fontId="55" fillId="29" borderId="35" xfId="149" applyFont="1" applyFill="1" applyBorder="1" applyAlignment="1">
      <alignment horizontal="left" vertical="center"/>
    </xf>
    <xf numFmtId="0" fontId="49" fillId="29" borderId="30" xfId="149" applyFont="1" applyFill="1" applyBorder="1" applyAlignment="1">
      <alignment horizontal="center" vertical="center"/>
    </xf>
    <xf numFmtId="43" fontId="55" fillId="26" borderId="0" xfId="149" applyNumberFormat="1" applyFont="1" applyFill="1" applyAlignment="1">
      <alignment horizontal="right" vertical="center"/>
    </xf>
    <xf numFmtId="0" fontId="68" fillId="0" borderId="23" xfId="158" applyNumberFormat="1" applyFont="1" applyFill="1" applyBorder="1" applyAlignment="1">
      <alignment horizontal="center" vertical="center"/>
    </xf>
    <xf numFmtId="0" fontId="68" fillId="0" borderId="25" xfId="158" applyNumberFormat="1" applyFont="1" applyFill="1" applyBorder="1" applyAlignment="1">
      <alignment horizontal="center" vertical="center"/>
    </xf>
    <xf numFmtId="0" fontId="49" fillId="30" borderId="0" xfId="149" applyFont="1" applyFill="1" applyAlignment="1">
      <alignment horizontal="center" vertical="center"/>
    </xf>
    <xf numFmtId="0" fontId="49" fillId="30" borderId="0" xfId="149" applyFont="1" applyFill="1" applyAlignment="1">
      <alignment vertical="center"/>
    </xf>
    <xf numFmtId="0" fontId="50" fillId="30" borderId="0" xfId="149" applyFont="1" applyFill="1" applyAlignment="1">
      <alignment vertical="center"/>
    </xf>
    <xf numFmtId="38" fontId="58" fillId="30" borderId="0" xfId="160" applyNumberFormat="1" applyFont="1" applyFill="1" applyBorder="1" applyAlignment="1">
      <alignment horizontal="center" vertical="center"/>
    </xf>
    <xf numFmtId="164" fontId="49" fillId="30" borderId="0" xfId="159" applyNumberFormat="1" applyFont="1" applyFill="1" applyBorder="1" applyAlignment="1">
      <alignment vertical="center"/>
    </xf>
    <xf numFmtId="165" fontId="49" fillId="30" borderId="0" xfId="159" applyFont="1" applyFill="1" applyAlignment="1">
      <alignment vertical="center"/>
    </xf>
    <xf numFmtId="0" fontId="49" fillId="30" borderId="0" xfId="149" applyFont="1" applyFill="1" applyAlignment="1">
      <alignment horizontal="left" vertical="center"/>
    </xf>
    <xf numFmtId="0" fontId="68" fillId="0" borderId="0" xfId="158" applyNumberFormat="1" applyFont="1" applyFill="1" applyBorder="1" applyAlignment="1">
      <alignment horizontal="center" vertical="center"/>
    </xf>
    <xf numFmtId="0" fontId="67" fillId="0" borderId="0" xfId="149" applyFont="1" applyAlignment="1">
      <alignment horizontal="center" vertical="center" wrapText="1"/>
    </xf>
    <xf numFmtId="165" fontId="49" fillId="26" borderId="0" xfId="158" applyFont="1" applyFill="1" applyBorder="1" applyAlignment="1">
      <alignment vertical="center"/>
    </xf>
    <xf numFmtId="165" fontId="66" fillId="26" borderId="26" xfId="158" applyFont="1" applyFill="1" applyBorder="1" applyAlignment="1">
      <alignment vertical="center"/>
    </xf>
    <xf numFmtId="43" fontId="55" fillId="26" borderId="0" xfId="158" applyNumberFormat="1" applyFont="1" applyFill="1" applyBorder="1" applyAlignment="1">
      <alignment horizontal="right" vertical="center"/>
    </xf>
    <xf numFmtId="165" fontId="49" fillId="27" borderId="0" xfId="158" applyFont="1" applyFill="1" applyBorder="1" applyAlignment="1">
      <alignment vertical="center"/>
    </xf>
    <xf numFmtId="165" fontId="49" fillId="27" borderId="26" xfId="158" applyFont="1" applyFill="1" applyBorder="1" applyAlignment="1">
      <alignment vertical="center"/>
    </xf>
    <xf numFmtId="165" fontId="55" fillId="29" borderId="36" xfId="158" applyFont="1" applyFill="1" applyBorder="1" applyAlignment="1">
      <alignment vertical="center"/>
    </xf>
    <xf numFmtId="165" fontId="55" fillId="0" borderId="37" xfId="158" applyFont="1" applyFill="1" applyBorder="1" applyAlignment="1">
      <alignment horizontal="center" vertical="center"/>
    </xf>
    <xf numFmtId="0" fontId="53" fillId="0" borderId="0" xfId="149" applyFont="1" applyAlignment="1">
      <alignment horizontal="center" vertical="center"/>
    </xf>
    <xf numFmtId="165" fontId="55" fillId="27" borderId="31" xfId="149" applyNumberFormat="1" applyFont="1" applyFill="1" applyBorder="1" applyAlignment="1">
      <alignment horizontal="center" vertical="center"/>
    </xf>
    <xf numFmtId="0" fontId="55" fillId="0" borderId="40" xfId="149" applyFont="1" applyBorder="1" applyAlignment="1">
      <alignment horizontal="center" vertical="center" wrapText="1"/>
    </xf>
    <xf numFmtId="0" fontId="55" fillId="0" borderId="0" xfId="149" applyFont="1" applyAlignment="1">
      <alignment vertical="center"/>
    </xf>
    <xf numFmtId="165" fontId="49" fillId="0" borderId="0" xfId="158" applyFont="1" applyFill="1" applyBorder="1" applyAlignment="1">
      <alignment vertical="center"/>
    </xf>
    <xf numFmtId="43" fontId="55" fillId="0" borderId="0" xfId="149" applyNumberFormat="1" applyFont="1" applyAlignment="1">
      <alignment horizontal="right" vertical="center"/>
    </xf>
    <xf numFmtId="43" fontId="55" fillId="0" borderId="0" xfId="158" applyNumberFormat="1" applyFont="1" applyFill="1" applyBorder="1" applyAlignment="1">
      <alignment horizontal="right" vertical="center"/>
    </xf>
    <xf numFmtId="39" fontId="55" fillId="0" borderId="0" xfId="149" applyNumberFormat="1" applyFont="1" applyAlignment="1">
      <alignment horizontal="right" vertical="center"/>
    </xf>
    <xf numFmtId="165" fontId="66" fillId="0" borderId="0" xfId="158" applyFont="1" applyFill="1" applyBorder="1" applyAlignment="1">
      <alignment vertical="center"/>
    </xf>
    <xf numFmtId="0" fontId="55" fillId="0" borderId="0" xfId="149" applyFont="1" applyAlignment="1">
      <alignment horizontal="left" vertical="center"/>
    </xf>
    <xf numFmtId="39" fontId="55" fillId="0" borderId="0" xfId="149" applyNumberFormat="1" applyFont="1" applyAlignment="1">
      <alignment horizontal="center" vertical="center"/>
    </xf>
    <xf numFmtId="165" fontId="55" fillId="0" borderId="0" xfId="158" applyFont="1" applyFill="1" applyBorder="1" applyAlignment="1">
      <alignment vertical="center"/>
    </xf>
    <xf numFmtId="43" fontId="49" fillId="0" borderId="0" xfId="149" applyNumberFormat="1" applyFont="1" applyAlignment="1">
      <alignment vertical="center"/>
    </xf>
    <xf numFmtId="165" fontId="49" fillId="28" borderId="28" xfId="158" applyFont="1" applyFill="1" applyBorder="1" applyAlignment="1">
      <alignment vertical="center"/>
    </xf>
    <xf numFmtId="165" fontId="49" fillId="0" borderId="27" xfId="158" applyFont="1" applyFill="1" applyBorder="1" applyAlignment="1">
      <alignment vertical="center"/>
    </xf>
    <xf numFmtId="165" fontId="51" fillId="0" borderId="27" xfId="158" applyFont="1" applyFill="1" applyBorder="1" applyAlignment="1">
      <alignment vertical="center"/>
    </xf>
    <xf numFmtId="165" fontId="54" fillId="0" borderId="28" xfId="158" applyFont="1" applyFill="1" applyBorder="1" applyAlignment="1">
      <alignment vertical="center"/>
    </xf>
    <xf numFmtId="165" fontId="56" fillId="0" borderId="33" xfId="158" applyFont="1" applyFill="1" applyBorder="1" applyAlignment="1">
      <alignment vertical="center"/>
    </xf>
    <xf numFmtId="165" fontId="54" fillId="0" borderId="0" xfId="158" applyFont="1" applyFill="1" applyAlignment="1">
      <alignment vertical="center"/>
    </xf>
    <xf numFmtId="165" fontId="49" fillId="0" borderId="0" xfId="158" applyFont="1" applyFill="1" applyAlignment="1">
      <alignment vertical="center"/>
    </xf>
    <xf numFmtId="168" fontId="65" fillId="0" borderId="0" xfId="158" applyNumberFormat="1" applyFont="1" applyFill="1" applyBorder="1" applyAlignment="1">
      <alignment horizontal="left" vertical="center"/>
    </xf>
    <xf numFmtId="165" fontId="50" fillId="0" borderId="0" xfId="158" applyFont="1" applyFill="1" applyAlignment="1">
      <alignment vertical="center"/>
    </xf>
    <xf numFmtId="165" fontId="60" fillId="25" borderId="0" xfId="158" applyFont="1" applyFill="1" applyAlignment="1">
      <alignment vertical="center"/>
    </xf>
    <xf numFmtId="165" fontId="64" fillId="0" borderId="0" xfId="158" applyFont="1" applyFill="1" applyAlignment="1">
      <alignment vertical="center"/>
    </xf>
    <xf numFmtId="4" fontId="66" fillId="0" borderId="0" xfId="133" applyNumberFormat="1" applyFont="1" applyAlignment="1">
      <alignment vertical="center"/>
    </xf>
    <xf numFmtId="165" fontId="61" fillId="0" borderId="0" xfId="158" applyFont="1" applyFill="1" applyAlignment="1">
      <alignment vertical="center"/>
    </xf>
    <xf numFmtId="168" fontId="65" fillId="0" borderId="0" xfId="158" applyNumberFormat="1" applyFont="1" applyFill="1" applyBorder="1" applyAlignment="1">
      <alignment horizontal="center" vertical="center"/>
    </xf>
    <xf numFmtId="165" fontId="59" fillId="0" borderId="0" xfId="158" applyFont="1" applyBorder="1" applyAlignment="1">
      <alignment horizontal="center" vertical="center"/>
    </xf>
    <xf numFmtId="0" fontId="68" fillId="30" borderId="0" xfId="158" applyNumberFormat="1" applyFont="1" applyFill="1" applyBorder="1" applyAlignment="1">
      <alignment horizontal="center" vertical="center"/>
    </xf>
    <xf numFmtId="4" fontId="66" fillId="30" borderId="0" xfId="133" applyNumberFormat="1" applyFont="1" applyFill="1" applyAlignment="1">
      <alignment vertical="center"/>
    </xf>
    <xf numFmtId="168" fontId="65" fillId="30" borderId="0" xfId="158" applyNumberFormat="1" applyFont="1" applyFill="1" applyBorder="1" applyAlignment="1">
      <alignment horizontal="center" vertical="center"/>
    </xf>
    <xf numFmtId="10" fontId="49" fillId="0" borderId="0" xfId="133" applyNumberFormat="1" applyFont="1" applyAlignment="1">
      <alignment vertical="center"/>
    </xf>
    <xf numFmtId="165" fontId="49" fillId="26" borderId="26" xfId="149" applyNumberFormat="1" applyFont="1" applyFill="1" applyBorder="1" applyAlignment="1">
      <alignment vertical="center"/>
    </xf>
    <xf numFmtId="43" fontId="55" fillId="27" borderId="0" xfId="149" applyNumberFormat="1" applyFont="1" applyFill="1" applyAlignment="1">
      <alignment horizontal="right" vertical="center"/>
    </xf>
    <xf numFmtId="43" fontId="55" fillId="27" borderId="0" xfId="158" applyNumberFormat="1" applyFont="1" applyFill="1" applyBorder="1" applyAlignment="1">
      <alignment horizontal="right" vertical="center"/>
    </xf>
    <xf numFmtId="165" fontId="66" fillId="27" borderId="26" xfId="158" applyFont="1" applyFill="1" applyBorder="1" applyAlignment="1">
      <alignment vertical="center"/>
    </xf>
    <xf numFmtId="39" fontId="55" fillId="26" borderId="0" xfId="149" applyNumberFormat="1" applyFont="1" applyFill="1" applyAlignment="1">
      <alignment horizontal="right" vertical="center"/>
    </xf>
    <xf numFmtId="165" fontId="49" fillId="26" borderId="26" xfId="158" applyFont="1" applyFill="1" applyBorder="1" applyAlignment="1">
      <alignment vertical="center"/>
    </xf>
    <xf numFmtId="165" fontId="60" fillId="30" borderId="0" xfId="158" applyFont="1" applyFill="1" applyAlignment="1">
      <alignment vertical="center"/>
    </xf>
    <xf numFmtId="169" fontId="58" fillId="0" borderId="0" xfId="149" applyNumberFormat="1" applyFont="1" applyAlignment="1">
      <alignment horizontal="center" vertical="center"/>
    </xf>
    <xf numFmtId="0" fontId="49" fillId="0" borderId="0" xfId="164" applyNumberFormat="1" applyFont="1" applyFill="1" applyBorder="1" applyAlignment="1">
      <alignment horizontal="center" vertical="center"/>
    </xf>
    <xf numFmtId="165" fontId="49" fillId="0" borderId="0" xfId="164" applyNumberFormat="1" applyFont="1" applyFill="1" applyAlignment="1">
      <alignment horizontal="center" vertical="center"/>
    </xf>
    <xf numFmtId="0" fontId="59" fillId="0" borderId="0" xfId="133" applyFont="1" applyAlignment="1">
      <alignment vertical="center"/>
    </xf>
    <xf numFmtId="0" fontId="71" fillId="0" borderId="0" xfId="139" applyFont="1" applyAlignment="1">
      <alignment horizontal="left" vertical="center"/>
    </xf>
    <xf numFmtId="1" fontId="71" fillId="0" borderId="0" xfId="139" applyNumberFormat="1" applyFont="1" applyAlignment="1">
      <alignment horizontal="center" vertical="center"/>
    </xf>
    <xf numFmtId="169" fontId="65" fillId="0" borderId="0" xfId="149" applyNumberFormat="1" applyFont="1" applyAlignment="1">
      <alignment horizontal="center" vertical="center"/>
    </xf>
    <xf numFmtId="4" fontId="66" fillId="0" borderId="26" xfId="133" applyNumberFormat="1" applyFont="1" applyBorder="1" applyAlignment="1">
      <alignment vertical="center"/>
    </xf>
    <xf numFmtId="0" fontId="55" fillId="0" borderId="37" xfId="158" applyNumberFormat="1" applyFont="1" applyFill="1" applyBorder="1" applyAlignment="1">
      <alignment horizontal="center" vertical="center"/>
    </xf>
    <xf numFmtId="165" fontId="49" fillId="0" borderId="26" xfId="202" applyFont="1" applyFill="1" applyBorder="1" applyAlignment="1">
      <alignment horizontal="center" vertical="center"/>
    </xf>
    <xf numFmtId="43" fontId="66" fillId="0" borderId="34" xfId="133" applyNumberFormat="1" applyFont="1" applyBorder="1" applyAlignment="1">
      <alignment vertical="center"/>
    </xf>
    <xf numFmtId="43" fontId="66" fillId="0" borderId="26" xfId="133" applyNumberFormat="1" applyFont="1" applyBorder="1" applyAlignment="1">
      <alignment vertical="center"/>
    </xf>
    <xf numFmtId="4" fontId="59" fillId="0" borderId="0" xfId="149" applyNumberFormat="1" applyFont="1" applyAlignment="1">
      <alignment vertical="center"/>
    </xf>
    <xf numFmtId="43" fontId="59" fillId="0" borderId="0" xfId="133" applyNumberFormat="1" applyFont="1" applyAlignment="1">
      <alignment vertical="center"/>
    </xf>
    <xf numFmtId="0" fontId="57" fillId="0" borderId="0" xfId="133" applyFont="1" applyAlignment="1">
      <alignment vertical="center"/>
    </xf>
    <xf numFmtId="0" fontId="55" fillId="0" borderId="38" xfId="149" applyFont="1" applyBorder="1" applyAlignment="1">
      <alignment horizontal="center" vertical="center" wrapText="1"/>
    </xf>
    <xf numFmtId="0" fontId="55" fillId="24" borderId="39" xfId="149" applyFont="1" applyFill="1" applyBorder="1" applyAlignment="1">
      <alignment horizontal="center" vertical="center"/>
    </xf>
    <xf numFmtId="4" fontId="57" fillId="0" borderId="0" xfId="133" applyNumberFormat="1" applyFont="1" applyAlignment="1">
      <alignment vertical="center"/>
    </xf>
    <xf numFmtId="17" fontId="49" fillId="0" borderId="0" xfId="133" applyNumberFormat="1" applyFont="1" applyAlignment="1">
      <alignment horizontal="center" vertical="center"/>
    </xf>
    <xf numFmtId="39" fontId="55" fillId="0" borderId="0" xfId="133" applyNumberFormat="1" applyFont="1" applyAlignment="1">
      <alignment vertical="center"/>
    </xf>
    <xf numFmtId="165" fontId="49" fillId="0" borderId="0" xfId="133" applyNumberFormat="1" applyFont="1" applyAlignment="1">
      <alignment vertical="center"/>
    </xf>
    <xf numFmtId="165" fontId="62" fillId="0" borderId="0" xfId="133" applyNumberFormat="1" applyFont="1" applyAlignment="1">
      <alignment vertical="center"/>
    </xf>
    <xf numFmtId="4" fontId="62" fillId="0" borderId="0" xfId="133" applyNumberFormat="1" applyFont="1" applyAlignment="1">
      <alignment vertical="center"/>
    </xf>
    <xf numFmtId="4" fontId="63" fillId="0" borderId="0" xfId="133" applyNumberFormat="1" applyFont="1" applyAlignment="1">
      <alignment vertical="center"/>
    </xf>
    <xf numFmtId="165" fontId="59" fillId="0" borderId="0" xfId="158" applyFont="1" applyAlignment="1">
      <alignment vertical="center"/>
    </xf>
    <xf numFmtId="17" fontId="49" fillId="0" borderId="0" xfId="133" applyNumberFormat="1" applyFont="1" applyAlignment="1">
      <alignment horizontal="left" vertical="center"/>
    </xf>
    <xf numFmtId="0" fontId="67" fillId="0" borderId="0" xfId="133" applyFont="1" applyAlignment="1">
      <alignment vertical="center"/>
    </xf>
    <xf numFmtId="14" fontId="69" fillId="0" borderId="0" xfId="133" applyNumberFormat="1" applyFont="1" applyAlignment="1">
      <alignment horizontal="center" vertical="center"/>
    </xf>
    <xf numFmtId="0" fontId="69" fillId="0" borderId="0" xfId="133" applyFont="1" applyAlignment="1">
      <alignment horizontal="left" vertical="center"/>
    </xf>
    <xf numFmtId="4" fontId="69" fillId="0" borderId="0" xfId="133" applyNumberFormat="1" applyFont="1" applyAlignment="1">
      <alignment horizontal="right" vertical="center"/>
    </xf>
    <xf numFmtId="0" fontId="55" fillId="24" borderId="41" xfId="149" applyFont="1" applyFill="1" applyBorder="1" applyAlignment="1">
      <alignment horizontal="center" vertical="center"/>
    </xf>
    <xf numFmtId="170" fontId="65" fillId="0" borderId="0" xfId="202" applyNumberFormat="1" applyFont="1" applyFill="1" applyBorder="1" applyAlignment="1">
      <alignment horizontal="center" vertical="center"/>
    </xf>
    <xf numFmtId="4" fontId="67" fillId="0" borderId="0" xfId="133" applyNumberFormat="1" applyFont="1" applyAlignment="1">
      <alignment horizontal="center" vertical="center"/>
    </xf>
    <xf numFmtId="4" fontId="67" fillId="0" borderId="0" xfId="133" applyNumberFormat="1" applyFont="1" applyAlignment="1">
      <alignment vertical="center"/>
    </xf>
    <xf numFmtId="0" fontId="74" fillId="0" borderId="0" xfId="206" applyFont="1" applyAlignment="1">
      <alignment vertical="center"/>
    </xf>
    <xf numFmtId="43" fontId="74" fillId="0" borderId="0" xfId="204" applyFont="1" applyFill="1" applyBorder="1" applyAlignment="1" applyProtection="1">
      <alignment horizontal="right" vertical="center"/>
    </xf>
    <xf numFmtId="0" fontId="75" fillId="0" borderId="0" xfId="206" applyFont="1" applyAlignment="1">
      <alignment horizontal="center" vertical="center"/>
    </xf>
    <xf numFmtId="0" fontId="76" fillId="0" borderId="0" xfId="206" applyFont="1" applyAlignment="1">
      <alignment vertical="center"/>
    </xf>
    <xf numFmtId="0" fontId="75" fillId="0" borderId="0" xfId="206" applyFont="1" applyAlignment="1">
      <alignment vertical="center" wrapText="1"/>
    </xf>
    <xf numFmtId="0" fontId="75" fillId="0" borderId="0" xfId="206" applyFont="1" applyAlignment="1">
      <alignment vertical="center"/>
    </xf>
    <xf numFmtId="4" fontId="75" fillId="0" borderId="0" xfId="206" applyNumberFormat="1" applyFont="1" applyAlignment="1">
      <alignment horizontal="center" vertical="center"/>
    </xf>
    <xf numFmtId="43" fontId="77" fillId="0" borderId="0" xfId="204" applyFont="1" applyAlignment="1">
      <alignment horizontal="right" vertical="center"/>
    </xf>
    <xf numFmtId="4" fontId="74" fillId="0" borderId="0" xfId="206" applyNumberFormat="1" applyFont="1" applyAlignment="1">
      <alignment vertical="center"/>
    </xf>
    <xf numFmtId="0" fontId="77" fillId="0" borderId="0" xfId="206" applyFont="1" applyAlignment="1">
      <alignment horizontal="center" vertical="center"/>
    </xf>
    <xf numFmtId="4" fontId="78" fillId="0" borderId="0" xfId="206" applyNumberFormat="1" applyFont="1" applyAlignment="1">
      <alignment vertical="center"/>
    </xf>
    <xf numFmtId="0" fontId="78" fillId="0" borderId="0" xfId="206" applyFont="1" applyAlignment="1">
      <alignment vertical="center"/>
    </xf>
    <xf numFmtId="0" fontId="78" fillId="0" borderId="0" xfId="206" applyFont="1" applyAlignment="1">
      <alignment horizontal="left" vertical="center" indent="1"/>
    </xf>
    <xf numFmtId="165" fontId="78" fillId="0" borderId="0" xfId="206" applyNumberFormat="1" applyFont="1" applyAlignment="1">
      <alignment vertical="center"/>
    </xf>
    <xf numFmtId="165" fontId="74" fillId="0" borderId="0" xfId="205" applyFont="1" applyFill="1" applyAlignment="1">
      <alignment vertical="center"/>
    </xf>
    <xf numFmtId="4" fontId="77" fillId="31" borderId="0" xfId="204" applyNumberFormat="1" applyFont="1" applyFill="1" applyAlignment="1">
      <alignment horizontal="right" vertical="center"/>
    </xf>
    <xf numFmtId="4" fontId="77" fillId="27" borderId="0" xfId="204" applyNumberFormat="1" applyFont="1" applyFill="1" applyAlignment="1">
      <alignment horizontal="right" vertical="center"/>
    </xf>
    <xf numFmtId="4" fontId="74" fillId="0" borderId="0" xfId="204" applyNumberFormat="1" applyFont="1" applyFill="1" applyAlignment="1">
      <alignment horizontal="right" vertical="center"/>
    </xf>
    <xf numFmtId="4" fontId="74" fillId="0" borderId="0" xfId="204" applyNumberFormat="1" applyFont="1" applyAlignment="1">
      <alignment horizontal="right" vertical="center"/>
    </xf>
    <xf numFmtId="0" fontId="79" fillId="33" borderId="0" xfId="0" applyFont="1" applyFill="1" applyAlignment="1">
      <alignment horizontal="center" vertical="center"/>
    </xf>
    <xf numFmtId="4" fontId="80" fillId="0" borderId="0" xfId="0" applyNumberFormat="1" applyFont="1">
      <alignment vertical="top"/>
    </xf>
    <xf numFmtId="165" fontId="74" fillId="0" borderId="0" xfId="205" applyFont="1" applyAlignment="1">
      <alignment vertical="center"/>
    </xf>
    <xf numFmtId="165" fontId="76" fillId="0" borderId="0" xfId="205" applyFont="1" applyFill="1" applyBorder="1" applyAlignment="1" applyProtection="1">
      <alignment vertical="center"/>
    </xf>
    <xf numFmtId="165" fontId="76" fillId="0" borderId="0" xfId="205" applyFont="1" applyAlignment="1">
      <alignment vertical="center"/>
    </xf>
    <xf numFmtId="165" fontId="75" fillId="0" borderId="0" xfId="205" applyFont="1" applyAlignment="1">
      <alignment vertical="center"/>
    </xf>
    <xf numFmtId="43" fontId="78" fillId="0" borderId="0" xfId="206" applyNumberFormat="1" applyFont="1" applyAlignment="1">
      <alignment vertical="center"/>
    </xf>
    <xf numFmtId="165" fontId="78" fillId="0" borderId="0" xfId="205" applyFont="1" applyFill="1" applyAlignment="1">
      <alignment vertical="center"/>
    </xf>
    <xf numFmtId="0" fontId="81" fillId="0" borderId="0" xfId="206" applyFont="1" applyAlignment="1">
      <alignment vertical="center"/>
    </xf>
    <xf numFmtId="165" fontId="81" fillId="0" borderId="0" xfId="205" applyFont="1" applyFill="1" applyAlignment="1">
      <alignment vertical="center"/>
    </xf>
    <xf numFmtId="4" fontId="81" fillId="0" borderId="0" xfId="206" applyNumberFormat="1" applyFont="1" applyAlignment="1">
      <alignment vertical="center"/>
    </xf>
    <xf numFmtId="165" fontId="77" fillId="0" borderId="0" xfId="206" applyNumberFormat="1" applyFont="1" applyAlignment="1">
      <alignment vertical="center"/>
    </xf>
    <xf numFmtId="0" fontId="83" fillId="31" borderId="0" xfId="206" applyFont="1" applyFill="1" applyAlignment="1">
      <alignment vertical="center"/>
    </xf>
    <xf numFmtId="0" fontId="83" fillId="27" borderId="0" xfId="206" applyFont="1" applyFill="1" applyAlignment="1">
      <alignment vertical="center"/>
    </xf>
    <xf numFmtId="3" fontId="83" fillId="31" borderId="0" xfId="204" applyNumberFormat="1" applyFont="1" applyFill="1" applyAlignment="1">
      <alignment horizontal="right" vertical="center"/>
    </xf>
    <xf numFmtId="3" fontId="83" fillId="27" borderId="0" xfId="204" applyNumberFormat="1" applyFont="1" applyFill="1" applyAlignment="1">
      <alignment horizontal="right" vertical="center"/>
    </xf>
    <xf numFmtId="3" fontId="78" fillId="0" borderId="0" xfId="204" applyNumberFormat="1" applyFont="1" applyFill="1" applyAlignment="1">
      <alignment horizontal="right" vertical="center"/>
    </xf>
    <xf numFmtId="0" fontId="83" fillId="32" borderId="0" xfId="206" applyFont="1" applyFill="1" applyAlignment="1">
      <alignment horizontal="left" vertical="center" indent="1"/>
    </xf>
    <xf numFmtId="0" fontId="78" fillId="0" borderId="0" xfId="206" applyFont="1" applyAlignment="1">
      <alignment horizontal="left" vertical="center" indent="2"/>
    </xf>
    <xf numFmtId="0" fontId="83" fillId="0" borderId="0" xfId="206" applyFont="1" applyAlignment="1">
      <alignment horizontal="left" vertical="center" indent="1"/>
    </xf>
    <xf numFmtId="0" fontId="83" fillId="0" borderId="0" xfId="206" applyFont="1" applyAlignment="1">
      <alignment vertical="center"/>
    </xf>
    <xf numFmtId="0" fontId="83" fillId="26" borderId="0" xfId="206" applyFont="1" applyFill="1" applyAlignment="1">
      <alignment vertical="center"/>
    </xf>
    <xf numFmtId="0" fontId="84" fillId="34" borderId="0" xfId="206" applyFont="1" applyFill="1" applyAlignment="1">
      <alignment vertical="center"/>
    </xf>
    <xf numFmtId="3" fontId="78" fillId="0" borderId="0" xfId="206" applyNumberFormat="1" applyFont="1" applyAlignment="1">
      <alignment vertical="center"/>
    </xf>
    <xf numFmtId="3" fontId="78" fillId="0" borderId="0" xfId="204" applyNumberFormat="1" applyFont="1" applyAlignment="1">
      <alignment horizontal="right" vertical="center"/>
    </xf>
    <xf numFmtId="3" fontId="83" fillId="0" borderId="0" xfId="204" applyNumberFormat="1" applyFont="1" applyFill="1" applyAlignment="1">
      <alignment horizontal="right" vertical="center"/>
    </xf>
    <xf numFmtId="3" fontId="83" fillId="26" borderId="0" xfId="204" applyNumberFormat="1" applyFont="1" applyFill="1" applyAlignment="1">
      <alignment horizontal="right" vertical="center"/>
    </xf>
    <xf numFmtId="3" fontId="84" fillId="34" borderId="0" xfId="204" applyNumberFormat="1" applyFont="1" applyFill="1" applyAlignment="1">
      <alignment horizontal="right" vertical="center"/>
    </xf>
    <xf numFmtId="0" fontId="70" fillId="0" borderId="0" xfId="133" applyFont="1" applyAlignment="1">
      <alignment horizontal="center" vertical="center"/>
    </xf>
    <xf numFmtId="0" fontId="50" fillId="0" borderId="42" xfId="149" applyFont="1" applyBorder="1" applyAlignment="1">
      <alignment horizontal="center" vertical="center" wrapText="1"/>
    </xf>
    <xf numFmtId="0" fontId="50" fillId="0" borderId="45" xfId="149" applyFont="1" applyBorder="1" applyAlignment="1">
      <alignment horizontal="center" vertical="center" wrapText="1"/>
    </xf>
    <xf numFmtId="0" fontId="55" fillId="0" borderId="42" xfId="149" applyFont="1" applyBorder="1" applyAlignment="1">
      <alignment horizontal="center" vertical="center" wrapText="1"/>
    </xf>
    <xf numFmtId="0" fontId="55" fillId="0" borderId="38" xfId="149" applyFont="1" applyBorder="1" applyAlignment="1">
      <alignment horizontal="center" vertical="center" wrapText="1"/>
    </xf>
    <xf numFmtId="0" fontId="55" fillId="24" borderId="49" xfId="149" applyFont="1" applyFill="1" applyBorder="1" applyAlignment="1">
      <alignment horizontal="center" vertical="center"/>
    </xf>
    <xf numFmtId="0" fontId="55" fillId="24" borderId="39" xfId="149" applyFont="1" applyFill="1" applyBorder="1" applyAlignment="1">
      <alignment horizontal="center" vertical="center"/>
    </xf>
    <xf numFmtId="0" fontId="55" fillId="24" borderId="50" xfId="149" applyFont="1" applyFill="1" applyBorder="1" applyAlignment="1">
      <alignment horizontal="center" vertical="center"/>
    </xf>
    <xf numFmtId="0" fontId="55" fillId="0" borderId="0" xfId="149" applyFont="1" applyAlignment="1">
      <alignment horizontal="center" vertical="center"/>
    </xf>
    <xf numFmtId="0" fontId="64" fillId="30" borderId="0" xfId="149" applyFont="1" applyFill="1" applyAlignment="1">
      <alignment horizontal="center" vertical="center"/>
    </xf>
    <xf numFmtId="0" fontId="55" fillId="0" borderId="12" xfId="149" applyFont="1" applyBorder="1" applyAlignment="1">
      <alignment horizontal="center" vertical="center" wrapText="1"/>
    </xf>
    <xf numFmtId="0" fontId="55" fillId="0" borderId="14" xfId="149" applyFont="1" applyBorder="1" applyAlignment="1">
      <alignment horizontal="center" vertical="center" wrapText="1"/>
    </xf>
    <xf numFmtId="10" fontId="55" fillId="0" borderId="12" xfId="149" applyNumberFormat="1" applyFont="1" applyBorder="1" applyAlignment="1">
      <alignment horizontal="center" vertical="center" wrapText="1"/>
    </xf>
    <xf numFmtId="10" fontId="55" fillId="0" borderId="14" xfId="149" applyNumberFormat="1" applyFont="1" applyBorder="1" applyAlignment="1">
      <alignment horizontal="center" vertical="center" wrapText="1"/>
    </xf>
    <xf numFmtId="0" fontId="50" fillId="0" borderId="43" xfId="149" applyFont="1" applyBorder="1" applyAlignment="1">
      <alignment horizontal="center" vertical="center" wrapText="1"/>
    </xf>
    <xf numFmtId="0" fontId="50" fillId="0" borderId="44" xfId="149" applyFont="1" applyBorder="1" applyAlignment="1">
      <alignment horizontal="center" vertical="center" wrapText="1"/>
    </xf>
    <xf numFmtId="0" fontId="50" fillId="0" borderId="38" xfId="149" applyFont="1" applyBorder="1" applyAlignment="1">
      <alignment horizontal="center" vertical="center" wrapText="1"/>
    </xf>
    <xf numFmtId="0" fontId="55" fillId="0" borderId="47" xfId="149" applyFont="1" applyBorder="1" applyAlignment="1">
      <alignment horizontal="center" vertical="center" wrapText="1"/>
    </xf>
    <xf numFmtId="0" fontId="55" fillId="0" borderId="48" xfId="149" applyFont="1" applyBorder="1" applyAlignment="1">
      <alignment horizontal="center" vertical="center" wrapText="1"/>
    </xf>
    <xf numFmtId="0" fontId="55" fillId="0" borderId="43" xfId="149" applyFont="1" applyBorder="1" applyAlignment="1">
      <alignment horizontal="center" vertical="center" wrapText="1"/>
    </xf>
    <xf numFmtId="0" fontId="55" fillId="0" borderId="46" xfId="149" applyFont="1" applyBorder="1" applyAlignment="1">
      <alignment horizontal="center" vertical="center" wrapText="1"/>
    </xf>
    <xf numFmtId="0" fontId="55" fillId="24" borderId="51" xfId="149" applyFont="1" applyFill="1" applyBorder="1" applyAlignment="1">
      <alignment horizontal="center" vertical="center"/>
    </xf>
    <xf numFmtId="0" fontId="55" fillId="24" borderId="29" xfId="149" applyFont="1" applyFill="1" applyBorder="1" applyAlignment="1">
      <alignment horizontal="center" vertical="center"/>
    </xf>
    <xf numFmtId="0" fontId="55" fillId="24" borderId="52" xfId="149" applyFont="1" applyFill="1" applyBorder="1" applyAlignment="1">
      <alignment horizontal="center" vertical="center"/>
    </xf>
    <xf numFmtId="0" fontId="55" fillId="24" borderId="32" xfId="149" applyFont="1" applyFill="1" applyBorder="1" applyAlignment="1">
      <alignment horizontal="center" vertical="center"/>
    </xf>
    <xf numFmtId="0" fontId="55" fillId="24" borderId="41" xfId="149" applyFont="1" applyFill="1" applyBorder="1" applyAlignment="1">
      <alignment horizontal="center" vertical="center"/>
    </xf>
    <xf numFmtId="0" fontId="55" fillId="24" borderId="33" xfId="149" applyFont="1" applyFill="1" applyBorder="1" applyAlignment="1">
      <alignment horizontal="center" vertical="center"/>
    </xf>
    <xf numFmtId="0" fontId="82" fillId="0" borderId="0" xfId="206" applyFont="1" applyAlignment="1">
      <alignment horizontal="center" vertical="center"/>
    </xf>
    <xf numFmtId="0" fontId="75" fillId="0" borderId="0" xfId="206" applyFont="1" applyAlignment="1">
      <alignment horizontal="center" vertical="center" wrapText="1"/>
    </xf>
    <xf numFmtId="0" fontId="75" fillId="0" borderId="0" xfId="206" applyFont="1" applyAlignment="1">
      <alignment horizontal="center" vertical="center"/>
    </xf>
    <xf numFmtId="0" fontId="1" fillId="0" borderId="0" xfId="217" applyAlignment="1">
      <alignment horizontal="center" vertical="center"/>
    </xf>
    <xf numFmtId="0" fontId="1" fillId="0" borderId="0" xfId="217" applyAlignment="1">
      <alignment vertical="center"/>
    </xf>
    <xf numFmtId="0" fontId="85" fillId="0" borderId="0" xfId="217" applyFont="1" applyAlignment="1">
      <alignment horizontal="center" vertical="center"/>
    </xf>
    <xf numFmtId="0" fontId="85" fillId="0" borderId="0" xfId="217" applyFont="1" applyAlignment="1">
      <alignment vertical="center"/>
    </xf>
    <xf numFmtId="0" fontId="82" fillId="0" borderId="0" xfId="217" applyFont="1" applyAlignment="1">
      <alignment horizontal="center" vertical="center" wrapText="1"/>
    </xf>
    <xf numFmtId="0" fontId="82" fillId="0" borderId="0" xfId="217" applyFont="1" applyAlignment="1">
      <alignment horizontal="center" vertical="center"/>
    </xf>
    <xf numFmtId="0" fontId="86" fillId="0" borderId="0" xfId="217" applyFont="1" applyAlignment="1">
      <alignment horizontal="center" vertical="center" wrapText="1"/>
    </xf>
    <xf numFmtId="0" fontId="87" fillId="0" borderId="0" xfId="217" applyFont="1" applyAlignment="1">
      <alignment horizontal="center" vertical="center"/>
    </xf>
    <xf numFmtId="0" fontId="88" fillId="0" borderId="0" xfId="217" applyFont="1" applyAlignment="1">
      <alignment horizontal="right" vertical="center"/>
    </xf>
    <xf numFmtId="0" fontId="89" fillId="0" borderId="53" xfId="217" applyFont="1" applyBorder="1" applyAlignment="1">
      <alignment horizontal="right" vertical="center"/>
    </xf>
    <xf numFmtId="0" fontId="89" fillId="0" borderId="0" xfId="217" applyFont="1" applyAlignment="1">
      <alignment horizontal="right" vertical="center"/>
    </xf>
    <xf numFmtId="0" fontId="89" fillId="0" borderId="54" xfId="217" applyFont="1" applyBorder="1" applyAlignment="1">
      <alignment horizontal="right" vertical="center"/>
    </xf>
    <xf numFmtId="0" fontId="90" fillId="0" borderId="0" xfId="217" applyFont="1" applyAlignment="1">
      <alignment vertical="center"/>
    </xf>
    <xf numFmtId="0" fontId="91" fillId="0" borderId="55" xfId="217" applyFont="1" applyBorder="1" applyAlignment="1">
      <alignment horizontal="right" vertical="center"/>
    </xf>
    <xf numFmtId="0" fontId="91" fillId="0" borderId="0" xfId="217" applyFont="1" applyAlignment="1">
      <alignment vertical="center"/>
    </xf>
    <xf numFmtId="0" fontId="91" fillId="0" borderId="56" xfId="217" applyFont="1" applyBorder="1" applyAlignment="1">
      <alignment horizontal="right" vertical="center"/>
    </xf>
    <xf numFmtId="0" fontId="92" fillId="0" borderId="0" xfId="217" applyFont="1" applyAlignment="1">
      <alignment vertical="center"/>
    </xf>
    <xf numFmtId="0" fontId="93" fillId="0" borderId="57" xfId="217" applyFont="1" applyBorder="1" applyAlignment="1">
      <alignment vertical="center"/>
    </xf>
    <xf numFmtId="0" fontId="94" fillId="0" borderId="0" xfId="217" applyFont="1" applyAlignment="1">
      <alignment vertical="center"/>
    </xf>
    <xf numFmtId="38" fontId="93" fillId="0" borderId="55" xfId="217" applyNumberFormat="1" applyFont="1" applyBorder="1" applyAlignment="1">
      <alignment vertical="center"/>
    </xf>
    <xf numFmtId="38" fontId="93" fillId="0" borderId="0" xfId="217" applyNumberFormat="1" applyFont="1" applyAlignment="1">
      <alignment vertical="center"/>
    </xf>
    <xf numFmtId="38" fontId="93" fillId="0" borderId="56" xfId="217" applyNumberFormat="1" applyFont="1" applyBorder="1" applyAlignment="1">
      <alignment vertical="center"/>
    </xf>
    <xf numFmtId="0" fontId="89" fillId="0" borderId="0" xfId="217" applyFont="1" applyAlignment="1">
      <alignment vertical="center"/>
    </xf>
    <xf numFmtId="0" fontId="95" fillId="0" borderId="0" xfId="217" applyFont="1" applyAlignment="1">
      <alignment vertical="center"/>
    </xf>
    <xf numFmtId="0" fontId="96" fillId="0" borderId="58" xfId="217" applyFont="1" applyBorder="1" applyAlignment="1">
      <alignment horizontal="left" vertical="center" indent="2"/>
    </xf>
    <xf numFmtId="0" fontId="97" fillId="0" borderId="0" xfId="217" applyFont="1" applyAlignment="1">
      <alignment vertical="center"/>
    </xf>
    <xf numFmtId="170" fontId="96" fillId="0" borderId="59" xfId="217" applyNumberFormat="1" applyFont="1" applyBorder="1" applyAlignment="1">
      <alignment vertical="center"/>
    </xf>
    <xf numFmtId="170" fontId="96" fillId="0" borderId="60" xfId="217" applyNumberFormat="1" applyFont="1" applyBorder="1" applyAlignment="1">
      <alignment vertical="center"/>
    </xf>
    <xf numFmtId="0" fontId="96" fillId="0" borderId="0" xfId="217" applyFont="1" applyAlignment="1">
      <alignment vertical="center"/>
    </xf>
    <xf numFmtId="170" fontId="96" fillId="0" borderId="58" xfId="217" applyNumberFormat="1" applyFont="1" applyBorder="1" applyAlignment="1">
      <alignment vertical="center"/>
    </xf>
    <xf numFmtId="171" fontId="96" fillId="0" borderId="59" xfId="217" applyNumberFormat="1" applyFont="1" applyBorder="1" applyAlignment="1">
      <alignment vertical="center"/>
    </xf>
    <xf numFmtId="0" fontId="93" fillId="35" borderId="58" xfId="217" applyFont="1" applyFill="1" applyBorder="1" applyAlignment="1">
      <alignment horizontal="left" vertical="center" indent="2"/>
    </xf>
    <xf numFmtId="0" fontId="93" fillId="35" borderId="0" xfId="217" applyFont="1" applyFill="1" applyAlignment="1">
      <alignment vertical="center"/>
    </xf>
    <xf numFmtId="170" fontId="93" fillId="35" borderId="60" xfId="217" applyNumberFormat="1" applyFont="1" applyFill="1" applyBorder="1" applyAlignment="1">
      <alignment vertical="center"/>
    </xf>
    <xf numFmtId="170" fontId="92" fillId="0" borderId="0" xfId="217" applyNumberFormat="1" applyFont="1" applyAlignment="1">
      <alignment vertical="center"/>
    </xf>
    <xf numFmtId="170" fontId="89" fillId="0" borderId="0" xfId="217" applyNumberFormat="1" applyFont="1" applyAlignment="1">
      <alignment vertical="center"/>
    </xf>
    <xf numFmtId="171" fontId="96" fillId="0" borderId="60" xfId="217" applyNumberFormat="1" applyFont="1" applyBorder="1" applyAlignment="1">
      <alignment vertical="center"/>
    </xf>
    <xf numFmtId="0" fontId="98" fillId="36" borderId="58" xfId="217" applyFont="1" applyFill="1" applyBorder="1" applyAlignment="1">
      <alignment horizontal="left" vertical="center" indent="3"/>
    </xf>
    <xf numFmtId="0" fontId="98" fillId="36" borderId="0" xfId="217" applyFont="1" applyFill="1" applyAlignment="1">
      <alignment vertical="center"/>
    </xf>
    <xf numFmtId="171" fontId="98" fillId="36" borderId="60" xfId="217" applyNumberFormat="1" applyFont="1" applyFill="1" applyBorder="1" applyAlignment="1">
      <alignment vertical="center"/>
    </xf>
    <xf numFmtId="171" fontId="93" fillId="35" borderId="60" xfId="217" applyNumberFormat="1" applyFont="1" applyFill="1" applyBorder="1" applyAlignment="1">
      <alignment vertical="center"/>
    </xf>
    <xf numFmtId="0" fontId="88" fillId="0" borderId="0" xfId="217" applyFont="1" applyAlignment="1">
      <alignment vertical="center"/>
    </xf>
    <xf numFmtId="0" fontId="99" fillId="0" borderId="0" xfId="217" applyFont="1" applyAlignment="1">
      <alignment vertical="center"/>
    </xf>
    <xf numFmtId="0" fontId="93" fillId="36" borderId="58" xfId="217" applyFont="1" applyFill="1" applyBorder="1" applyAlignment="1">
      <alignment vertical="center"/>
    </xf>
    <xf numFmtId="0" fontId="93" fillId="36" borderId="0" xfId="217" applyFont="1" applyFill="1" applyAlignment="1">
      <alignment vertical="center"/>
    </xf>
    <xf numFmtId="170" fontId="93" fillId="36" borderId="60" xfId="217" applyNumberFormat="1" applyFont="1" applyFill="1" applyBorder="1" applyAlignment="1">
      <alignment vertical="center"/>
    </xf>
    <xf numFmtId="0" fontId="100" fillId="0" borderId="0" xfId="217" applyFont="1" applyAlignment="1">
      <alignment vertical="center"/>
    </xf>
    <xf numFmtId="170" fontId="101" fillId="0" borderId="0" xfId="217" applyNumberFormat="1" applyFont="1" applyAlignment="1">
      <alignment vertical="center"/>
    </xf>
    <xf numFmtId="0" fontId="101" fillId="0" borderId="0" xfId="217" applyFont="1" applyAlignment="1">
      <alignment vertical="center"/>
    </xf>
    <xf numFmtId="170" fontId="1" fillId="0" borderId="0" xfId="217" applyNumberFormat="1" applyAlignment="1">
      <alignment vertical="center"/>
    </xf>
    <xf numFmtId="0" fontId="89" fillId="0" borderId="61" xfId="217" applyFont="1" applyBorder="1" applyAlignment="1">
      <alignment horizontal="right" vertical="center"/>
    </xf>
    <xf numFmtId="0" fontId="91" fillId="0" borderId="62" xfId="217" applyFont="1" applyBorder="1" applyAlignment="1">
      <alignment horizontal="right" vertical="center"/>
    </xf>
    <xf numFmtId="0" fontId="93" fillId="0" borderId="0" xfId="217" applyFont="1" applyAlignment="1">
      <alignment vertical="center"/>
    </xf>
    <xf numFmtId="38" fontId="93" fillId="0" borderId="62" xfId="217" applyNumberFormat="1" applyFont="1" applyBorder="1" applyAlignment="1">
      <alignment vertical="center"/>
    </xf>
    <xf numFmtId="0" fontId="102" fillId="0" borderId="0" xfId="217" applyFont="1" applyAlignment="1">
      <alignment horizontal="left" vertical="center"/>
    </xf>
    <xf numFmtId="3" fontId="96" fillId="0" borderId="0" xfId="217" applyNumberFormat="1" applyFont="1" applyAlignment="1">
      <alignment vertical="center"/>
    </xf>
    <xf numFmtId="0" fontId="96" fillId="0" borderId="63" xfId="217" applyFont="1" applyBorder="1" applyAlignment="1">
      <alignment horizontal="left" vertical="center" indent="2"/>
    </xf>
    <xf numFmtId="3" fontId="96" fillId="0" borderId="63" xfId="217" applyNumberFormat="1" applyFont="1" applyBorder="1" applyAlignment="1">
      <alignment vertical="center"/>
    </xf>
    <xf numFmtId="0" fontId="96" fillId="0" borderId="58" xfId="217" applyFont="1" applyBorder="1" applyAlignment="1">
      <alignment horizontal="left" vertical="center" wrapText="1"/>
    </xf>
    <xf numFmtId="3" fontId="96" fillId="0" borderId="60" xfId="217" applyNumberFormat="1" applyFont="1" applyBorder="1" applyAlignment="1">
      <alignment vertical="center"/>
    </xf>
    <xf numFmtId="0" fontId="96" fillId="0" borderId="58" xfId="217" applyFont="1" applyBorder="1" applyAlignment="1">
      <alignment vertical="center" wrapText="1"/>
    </xf>
    <xf numFmtId="0" fontId="89" fillId="0" borderId="0" xfId="217" applyFont="1" applyAlignment="1">
      <alignment horizontal="left" vertical="center" indent="2"/>
    </xf>
    <xf numFmtId="3" fontId="89" fillId="0" borderId="0" xfId="217" applyNumberFormat="1" applyFont="1" applyAlignment="1">
      <alignment vertical="center"/>
    </xf>
    <xf numFmtId="0" fontId="93" fillId="29" borderId="64" xfId="217" applyFont="1" applyFill="1" applyBorder="1" applyAlignment="1">
      <alignment vertical="center"/>
    </xf>
    <xf numFmtId="0" fontId="93" fillId="29" borderId="0" xfId="217" applyFont="1" applyFill="1" applyAlignment="1">
      <alignment vertical="center"/>
    </xf>
    <xf numFmtId="170" fontId="93" fillId="29" borderId="65" xfId="217" applyNumberFormat="1" applyFont="1" applyFill="1" applyBorder="1" applyAlignment="1">
      <alignment vertical="center"/>
    </xf>
  </cellXfs>
  <cellStyles count="218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1 4" xfId="4" xr:uid="{00000000-0005-0000-0000-000003000000}"/>
    <cellStyle name="20% - Ênfase2" xfId="5" builtinId="34" customBuiltin="1"/>
    <cellStyle name="20% - Ênfase2 2" xfId="6" xr:uid="{00000000-0005-0000-0000-000005000000}"/>
    <cellStyle name="20% - Ênfase2 3" xfId="7" xr:uid="{00000000-0005-0000-0000-000006000000}"/>
    <cellStyle name="20% - Ênfase2 4" xfId="8" xr:uid="{00000000-0005-0000-0000-000007000000}"/>
    <cellStyle name="20% - Ênfase3" xfId="9" builtinId="38" customBuiltin="1"/>
    <cellStyle name="20% - Ênfase3 2" xfId="10" xr:uid="{00000000-0005-0000-0000-000009000000}"/>
    <cellStyle name="20% - Ênfase3 3" xfId="11" xr:uid="{00000000-0005-0000-0000-00000A000000}"/>
    <cellStyle name="20% - Ênfase3 4" xfId="12" xr:uid="{00000000-0005-0000-0000-00000B000000}"/>
    <cellStyle name="20% - Ênfase4" xfId="13" builtinId="42" customBuiltin="1"/>
    <cellStyle name="20% - Ênfase4 2" xfId="14" xr:uid="{00000000-0005-0000-0000-00000D000000}"/>
    <cellStyle name="20% - Ênfase4 3" xfId="15" xr:uid="{00000000-0005-0000-0000-00000E000000}"/>
    <cellStyle name="20% - Ênfase4 4" xfId="16" xr:uid="{00000000-0005-0000-0000-00000F000000}"/>
    <cellStyle name="20% - Ênfase5" xfId="17" builtinId="46" customBuiltin="1"/>
    <cellStyle name="20% - Ênfase5 2" xfId="18" xr:uid="{00000000-0005-0000-0000-000011000000}"/>
    <cellStyle name="20% - Ênfase5 3" xfId="19" xr:uid="{00000000-0005-0000-0000-000012000000}"/>
    <cellStyle name="20% - Ênfase5 4" xfId="20" xr:uid="{00000000-0005-0000-0000-000013000000}"/>
    <cellStyle name="20% - Ênfase6" xfId="21" builtinId="50" customBuiltin="1"/>
    <cellStyle name="20% - Ênfase6 2" xfId="22" xr:uid="{00000000-0005-0000-0000-000015000000}"/>
    <cellStyle name="20% - Ênfase6 3" xfId="23" xr:uid="{00000000-0005-0000-0000-000016000000}"/>
    <cellStyle name="20% - Ênfase6 4" xfId="24" xr:uid="{00000000-0005-0000-0000-000017000000}"/>
    <cellStyle name="40% - Ênfase1" xfId="25" builtinId="31" customBuiltin="1"/>
    <cellStyle name="40% - Ênfase1 2" xfId="26" xr:uid="{00000000-0005-0000-0000-000019000000}"/>
    <cellStyle name="40% - Ênfase1 3" xfId="27" xr:uid="{00000000-0005-0000-0000-00001A000000}"/>
    <cellStyle name="40% - Ênfase1 4" xfId="28" xr:uid="{00000000-0005-0000-0000-00001B000000}"/>
    <cellStyle name="40% - Ênfase2" xfId="29" builtinId="35" customBuiltin="1"/>
    <cellStyle name="40% - Ênfase2 2" xfId="30" xr:uid="{00000000-0005-0000-0000-00001D000000}"/>
    <cellStyle name="40% - Ênfase2 3" xfId="31" xr:uid="{00000000-0005-0000-0000-00001E000000}"/>
    <cellStyle name="40% - Ênfase2 4" xfId="32" xr:uid="{00000000-0005-0000-0000-00001F000000}"/>
    <cellStyle name="40% - Ênfase3" xfId="33" builtinId="39" customBuiltin="1"/>
    <cellStyle name="40% - Ênfase3 2" xfId="34" xr:uid="{00000000-0005-0000-0000-000021000000}"/>
    <cellStyle name="40% - Ênfase3 3" xfId="35" xr:uid="{00000000-0005-0000-0000-000022000000}"/>
    <cellStyle name="40% - Ênfase3 4" xfId="36" xr:uid="{00000000-0005-0000-0000-000023000000}"/>
    <cellStyle name="40% - Ênfase4" xfId="37" builtinId="43" customBuiltin="1"/>
    <cellStyle name="40% - Ênfase4 2" xfId="38" xr:uid="{00000000-0005-0000-0000-000025000000}"/>
    <cellStyle name="40% - Ênfase4 3" xfId="39" xr:uid="{00000000-0005-0000-0000-000026000000}"/>
    <cellStyle name="40% - Ênfase4 4" xfId="40" xr:uid="{00000000-0005-0000-0000-000027000000}"/>
    <cellStyle name="40% - Ênfase5" xfId="41" builtinId="47" customBuiltin="1"/>
    <cellStyle name="40% - Ênfase5 2" xfId="42" xr:uid="{00000000-0005-0000-0000-000029000000}"/>
    <cellStyle name="40% - Ênfase5 3" xfId="43" xr:uid="{00000000-0005-0000-0000-00002A000000}"/>
    <cellStyle name="40% - Ênfase5 4" xfId="44" xr:uid="{00000000-0005-0000-0000-00002B000000}"/>
    <cellStyle name="40% - Ênfase6" xfId="45" builtinId="51" customBuiltin="1"/>
    <cellStyle name="40% - Ênfase6 2" xfId="46" xr:uid="{00000000-0005-0000-0000-00002D000000}"/>
    <cellStyle name="40% - Ênfase6 3" xfId="47" xr:uid="{00000000-0005-0000-0000-00002E000000}"/>
    <cellStyle name="40% - Ênfase6 4" xfId="48" xr:uid="{00000000-0005-0000-0000-00002F000000}"/>
    <cellStyle name="60% - Ênfase1" xfId="49" builtinId="32" customBuiltin="1"/>
    <cellStyle name="60% - Ênfase1 2" xfId="50" xr:uid="{00000000-0005-0000-0000-000031000000}"/>
    <cellStyle name="60% - Ênfase1 3" xfId="51" xr:uid="{00000000-0005-0000-0000-000032000000}"/>
    <cellStyle name="60% - Ênfase1 4" xfId="52" xr:uid="{00000000-0005-0000-0000-000033000000}"/>
    <cellStyle name="60% - Ênfase2" xfId="53" builtinId="36" customBuiltin="1"/>
    <cellStyle name="60% - Ênfase2 2" xfId="54" xr:uid="{00000000-0005-0000-0000-000035000000}"/>
    <cellStyle name="60% - Ênfase2 3" xfId="55" xr:uid="{00000000-0005-0000-0000-000036000000}"/>
    <cellStyle name="60% - Ênfase2 4" xfId="56" xr:uid="{00000000-0005-0000-0000-000037000000}"/>
    <cellStyle name="60% - Ênfase3" xfId="57" builtinId="40" customBuiltin="1"/>
    <cellStyle name="60% - Ênfase3 2" xfId="58" xr:uid="{00000000-0005-0000-0000-000039000000}"/>
    <cellStyle name="60% - Ênfase3 3" xfId="59" xr:uid="{00000000-0005-0000-0000-00003A000000}"/>
    <cellStyle name="60% - Ênfase3 4" xfId="60" xr:uid="{00000000-0005-0000-0000-00003B000000}"/>
    <cellStyle name="60% - Ênfase4" xfId="61" builtinId="44" customBuiltin="1"/>
    <cellStyle name="60% - Ênfase4 2" xfId="62" xr:uid="{00000000-0005-0000-0000-00003D000000}"/>
    <cellStyle name="60% - Ênfase4 3" xfId="63" xr:uid="{00000000-0005-0000-0000-00003E000000}"/>
    <cellStyle name="60% - Ênfase4 4" xfId="64" xr:uid="{00000000-0005-0000-0000-00003F000000}"/>
    <cellStyle name="60% - Ênfase5" xfId="65" builtinId="48" customBuiltin="1"/>
    <cellStyle name="60% - Ênfase5 2" xfId="66" xr:uid="{00000000-0005-0000-0000-000041000000}"/>
    <cellStyle name="60% - Ênfase5 3" xfId="67" xr:uid="{00000000-0005-0000-0000-000042000000}"/>
    <cellStyle name="60% - Ênfase5 4" xfId="68" xr:uid="{00000000-0005-0000-0000-000043000000}"/>
    <cellStyle name="60% - Ênfase6" xfId="69" builtinId="52" customBuiltin="1"/>
    <cellStyle name="60% - Ênfase6 2" xfId="70" xr:uid="{00000000-0005-0000-0000-000045000000}"/>
    <cellStyle name="60% - Ênfase6 3" xfId="71" xr:uid="{00000000-0005-0000-0000-000046000000}"/>
    <cellStyle name="60% - Ênfase6 4" xfId="72" xr:uid="{00000000-0005-0000-0000-000047000000}"/>
    <cellStyle name="Bom" xfId="73" builtinId="26" customBuiltin="1"/>
    <cellStyle name="Bom 2" xfId="74" xr:uid="{00000000-0005-0000-0000-000049000000}"/>
    <cellStyle name="Bom 3" xfId="75" xr:uid="{00000000-0005-0000-0000-00004A000000}"/>
    <cellStyle name="Bom 4" xfId="76" xr:uid="{00000000-0005-0000-0000-00004B000000}"/>
    <cellStyle name="Cálculo" xfId="77" builtinId="22" customBuiltin="1"/>
    <cellStyle name="Cálculo 2" xfId="78" xr:uid="{00000000-0005-0000-0000-00004D000000}"/>
    <cellStyle name="Cálculo 3" xfId="79" xr:uid="{00000000-0005-0000-0000-00004E000000}"/>
    <cellStyle name="Cálculo 4" xfId="80" xr:uid="{00000000-0005-0000-0000-00004F000000}"/>
    <cellStyle name="Célula de Verificação" xfId="81" builtinId="23" customBuiltin="1"/>
    <cellStyle name="Célula de Verificação 2" xfId="82" xr:uid="{00000000-0005-0000-0000-000051000000}"/>
    <cellStyle name="Célula de Verificação 3" xfId="83" xr:uid="{00000000-0005-0000-0000-000052000000}"/>
    <cellStyle name="Célula de Verificação 4" xfId="84" xr:uid="{00000000-0005-0000-0000-000053000000}"/>
    <cellStyle name="Célula Vinculada" xfId="85" builtinId="24" customBuiltin="1"/>
    <cellStyle name="Célula Vinculada 2" xfId="86" xr:uid="{00000000-0005-0000-0000-000055000000}"/>
    <cellStyle name="Célula Vinculada 3" xfId="87" xr:uid="{00000000-0005-0000-0000-000056000000}"/>
    <cellStyle name="Célula Vinculada 4" xfId="88" xr:uid="{00000000-0005-0000-0000-000057000000}"/>
    <cellStyle name="Currency" xfId="89" xr:uid="{00000000-0005-0000-0000-000058000000}"/>
    <cellStyle name="Currency 2" xfId="90" xr:uid="{00000000-0005-0000-0000-000059000000}"/>
    <cellStyle name="Currency 3" xfId="91" xr:uid="{00000000-0005-0000-0000-00005A000000}"/>
    <cellStyle name="Currency 4" xfId="92" xr:uid="{00000000-0005-0000-0000-00005B000000}"/>
    <cellStyle name="Ênfase1" xfId="93" builtinId="29" customBuiltin="1"/>
    <cellStyle name="Ênfase1 2" xfId="94" xr:uid="{00000000-0005-0000-0000-00005D000000}"/>
    <cellStyle name="Ênfase1 3" xfId="95" xr:uid="{00000000-0005-0000-0000-00005E000000}"/>
    <cellStyle name="Ênfase1 4" xfId="96" xr:uid="{00000000-0005-0000-0000-00005F000000}"/>
    <cellStyle name="Ênfase2" xfId="97" builtinId="33" customBuiltin="1"/>
    <cellStyle name="Ênfase2 2" xfId="98" xr:uid="{00000000-0005-0000-0000-000061000000}"/>
    <cellStyle name="Ênfase2 3" xfId="99" xr:uid="{00000000-0005-0000-0000-000062000000}"/>
    <cellStyle name="Ênfase2 4" xfId="100" xr:uid="{00000000-0005-0000-0000-000063000000}"/>
    <cellStyle name="Ênfase3" xfId="101" builtinId="37" customBuiltin="1"/>
    <cellStyle name="Ênfase3 2" xfId="102" xr:uid="{00000000-0005-0000-0000-000065000000}"/>
    <cellStyle name="Ênfase3 3" xfId="103" xr:uid="{00000000-0005-0000-0000-000066000000}"/>
    <cellStyle name="Ênfase3 4" xfId="104" xr:uid="{00000000-0005-0000-0000-000067000000}"/>
    <cellStyle name="Ênfase4" xfId="105" builtinId="41" customBuiltin="1"/>
    <cellStyle name="Ênfase4 2" xfId="106" xr:uid="{00000000-0005-0000-0000-000069000000}"/>
    <cellStyle name="Ênfase4 3" xfId="107" xr:uid="{00000000-0005-0000-0000-00006A000000}"/>
    <cellStyle name="Ênfase4 4" xfId="108" xr:uid="{00000000-0005-0000-0000-00006B000000}"/>
    <cellStyle name="Ênfase5" xfId="109" builtinId="45" customBuiltin="1"/>
    <cellStyle name="Ênfase5 2" xfId="110" xr:uid="{00000000-0005-0000-0000-00006D000000}"/>
    <cellStyle name="Ênfase5 3" xfId="111" xr:uid="{00000000-0005-0000-0000-00006E000000}"/>
    <cellStyle name="Ênfase5 4" xfId="112" xr:uid="{00000000-0005-0000-0000-00006F000000}"/>
    <cellStyle name="Ênfase6" xfId="113" builtinId="49" customBuiltin="1"/>
    <cellStyle name="Ênfase6 2" xfId="114" xr:uid="{00000000-0005-0000-0000-000071000000}"/>
    <cellStyle name="Ênfase6 3" xfId="115" xr:uid="{00000000-0005-0000-0000-000072000000}"/>
    <cellStyle name="Ênfase6 4" xfId="116" xr:uid="{00000000-0005-0000-0000-000073000000}"/>
    <cellStyle name="Entrada" xfId="117" builtinId="20" customBuiltin="1"/>
    <cellStyle name="Entrada 2" xfId="118" xr:uid="{00000000-0005-0000-0000-000075000000}"/>
    <cellStyle name="Entrada 3" xfId="119" xr:uid="{00000000-0005-0000-0000-000076000000}"/>
    <cellStyle name="Entrada 4" xfId="120" xr:uid="{00000000-0005-0000-0000-000077000000}"/>
    <cellStyle name="Incorreto 2" xfId="122" xr:uid="{00000000-0005-0000-0000-000079000000}"/>
    <cellStyle name="Incorreto 3" xfId="123" xr:uid="{00000000-0005-0000-0000-00007A000000}"/>
    <cellStyle name="Incorreto 4" xfId="124" xr:uid="{00000000-0005-0000-0000-00007B000000}"/>
    <cellStyle name="Neutra 2" xfId="126" xr:uid="{00000000-0005-0000-0000-00007D000000}"/>
    <cellStyle name="Neutra 3" xfId="127" xr:uid="{00000000-0005-0000-0000-00007E000000}"/>
    <cellStyle name="Neutra 4" xfId="128" xr:uid="{00000000-0005-0000-0000-00007F000000}"/>
    <cellStyle name="Neutro" xfId="125" builtinId="28" customBuiltin="1"/>
    <cellStyle name="Normal" xfId="0" builtinId="0"/>
    <cellStyle name="Normal 10" xfId="129" xr:uid="{00000000-0005-0000-0000-000081000000}"/>
    <cellStyle name="Normal 10 2" xfId="130" xr:uid="{00000000-0005-0000-0000-000082000000}"/>
    <cellStyle name="Normal 10 2 2" xfId="209" xr:uid="{00000000-0005-0000-0000-000083000000}"/>
    <cellStyle name="Normal 11" xfId="131" xr:uid="{00000000-0005-0000-0000-000084000000}"/>
    <cellStyle name="Normal 12" xfId="132" xr:uid="{00000000-0005-0000-0000-000085000000}"/>
    <cellStyle name="Normal 13" xfId="207" xr:uid="{00000000-0005-0000-0000-000086000000}"/>
    <cellStyle name="Normal 13 2" xfId="212" xr:uid="{00000000-0005-0000-0000-000087000000}"/>
    <cellStyle name="Normal 13 3" xfId="213" xr:uid="{00000000-0005-0000-0000-000088000000}"/>
    <cellStyle name="Normal 14" xfId="215" xr:uid="{00000000-0005-0000-0000-000089000000}"/>
    <cellStyle name="Normal 15" xfId="216" xr:uid="{ACB2B110-8729-4A06-A87F-7E43756B3DCC}"/>
    <cellStyle name="Normal 16" xfId="217" xr:uid="{009131A0-1C24-4115-922C-D937A12DDF1C}"/>
    <cellStyle name="Normal 2" xfId="133" xr:uid="{00000000-0005-0000-0000-00008A000000}"/>
    <cellStyle name="Normal 2 2" xfId="134" xr:uid="{00000000-0005-0000-0000-00008B000000}"/>
    <cellStyle name="Normal 2 3" xfId="135" xr:uid="{00000000-0005-0000-0000-00008C000000}"/>
    <cellStyle name="Normal 2 4" xfId="203" xr:uid="{00000000-0005-0000-0000-00008D000000}"/>
    <cellStyle name="Normal 2 4 2" xfId="206" xr:uid="{00000000-0005-0000-0000-00008E000000}"/>
    <cellStyle name="Normal 23" xfId="136" xr:uid="{00000000-0005-0000-0000-00008F000000}"/>
    <cellStyle name="Normal 3" xfId="137" xr:uid="{00000000-0005-0000-0000-000090000000}"/>
    <cellStyle name="Normal 3 2" xfId="138" xr:uid="{00000000-0005-0000-0000-000091000000}"/>
    <cellStyle name="Normal 3 2 2" xfId="139" xr:uid="{00000000-0005-0000-0000-000092000000}"/>
    <cellStyle name="Normal 3 3" xfId="214" xr:uid="{00000000-0005-0000-0000-000093000000}"/>
    <cellStyle name="Normal 4" xfId="140" xr:uid="{00000000-0005-0000-0000-000094000000}"/>
    <cellStyle name="Normal 4 2" xfId="141" xr:uid="{00000000-0005-0000-0000-000095000000}"/>
    <cellStyle name="Normal 4_Balanço e DRE 2010 ICESP" xfId="142" xr:uid="{00000000-0005-0000-0000-000096000000}"/>
    <cellStyle name="Normal 5" xfId="143" xr:uid="{00000000-0005-0000-0000-000097000000}"/>
    <cellStyle name="Normal 6" xfId="144" xr:uid="{00000000-0005-0000-0000-000098000000}"/>
    <cellStyle name="Normal 7" xfId="145" xr:uid="{00000000-0005-0000-0000-000099000000}"/>
    <cellStyle name="Normal 8" xfId="146" xr:uid="{00000000-0005-0000-0000-00009A000000}"/>
    <cellStyle name="Normal 9" xfId="147" xr:uid="{00000000-0005-0000-0000-00009B000000}"/>
    <cellStyle name="Normal_88100" xfId="148" xr:uid="{00000000-0005-0000-0000-00009C000000}"/>
    <cellStyle name="Normal_Conciliação_CG 88100" xfId="149" xr:uid="{00000000-0005-0000-0000-00009D000000}"/>
    <cellStyle name="Nota" xfId="150" builtinId="10" customBuiltin="1"/>
    <cellStyle name="Nota 2" xfId="151" xr:uid="{00000000-0005-0000-0000-00009F000000}"/>
    <cellStyle name="Nota 3" xfId="152" xr:uid="{00000000-0005-0000-0000-0000A0000000}"/>
    <cellStyle name="Nota 4" xfId="153" xr:uid="{00000000-0005-0000-0000-0000A1000000}"/>
    <cellStyle name="Ruim" xfId="121" builtinId="27" customBuiltin="1"/>
    <cellStyle name="Saída" xfId="154" builtinId="21" customBuiltin="1"/>
    <cellStyle name="Saída 2" xfId="155" xr:uid="{00000000-0005-0000-0000-0000A3000000}"/>
    <cellStyle name="Saída 3" xfId="156" xr:uid="{00000000-0005-0000-0000-0000A4000000}"/>
    <cellStyle name="Saída 4" xfId="157" xr:uid="{00000000-0005-0000-0000-0000A5000000}"/>
    <cellStyle name="Separador de milhares 11" xfId="158" xr:uid="{00000000-0005-0000-0000-0000A6000000}"/>
    <cellStyle name="Separador de milhares 2" xfId="159" xr:uid="{00000000-0005-0000-0000-0000A7000000}"/>
    <cellStyle name="Separador de milhares 2 2" xfId="160" xr:uid="{00000000-0005-0000-0000-0000A8000000}"/>
    <cellStyle name="Separador de milhares 2 2 2" xfId="161" xr:uid="{00000000-0005-0000-0000-0000A9000000}"/>
    <cellStyle name="Separador de milhares 2 3" xfId="162" xr:uid="{00000000-0005-0000-0000-0000AA000000}"/>
    <cellStyle name="Separador de milhares 2 4" xfId="163" xr:uid="{00000000-0005-0000-0000-0000AB000000}"/>
    <cellStyle name="Separador de milhares 2 7" xfId="164" xr:uid="{00000000-0005-0000-0000-0000AC000000}"/>
    <cellStyle name="Separador de milhares 2 7 2" xfId="165" xr:uid="{00000000-0005-0000-0000-0000AD000000}"/>
    <cellStyle name="Separador de milhares 3" xfId="166" xr:uid="{00000000-0005-0000-0000-0000AE000000}"/>
    <cellStyle name="Separador de milhares 3 2" xfId="167" xr:uid="{00000000-0005-0000-0000-0000AF000000}"/>
    <cellStyle name="Separador de milhares 4" xfId="168" xr:uid="{00000000-0005-0000-0000-0000B0000000}"/>
    <cellStyle name="Separador de milhares 5" xfId="169" xr:uid="{00000000-0005-0000-0000-0000B1000000}"/>
    <cellStyle name="Separador de milhares 5 2" xfId="170" xr:uid="{00000000-0005-0000-0000-0000B2000000}"/>
    <cellStyle name="Separador de milhares 7" xfId="171" xr:uid="{00000000-0005-0000-0000-0000B3000000}"/>
    <cellStyle name="Separador de milhares 8" xfId="172" xr:uid="{00000000-0005-0000-0000-0000B4000000}"/>
    <cellStyle name="Texto de Aviso" xfId="173" builtinId="11" customBuiltin="1"/>
    <cellStyle name="Texto de Aviso 2" xfId="174" xr:uid="{00000000-0005-0000-0000-0000B6000000}"/>
    <cellStyle name="Texto de Aviso 3" xfId="175" xr:uid="{00000000-0005-0000-0000-0000B7000000}"/>
    <cellStyle name="Texto de Aviso 4" xfId="176" xr:uid="{00000000-0005-0000-0000-0000B8000000}"/>
    <cellStyle name="Texto Explicativo" xfId="177" builtinId="53" customBuiltin="1"/>
    <cellStyle name="Texto Explicativo 2" xfId="178" xr:uid="{00000000-0005-0000-0000-0000BA000000}"/>
    <cellStyle name="Texto Explicativo 3" xfId="179" xr:uid="{00000000-0005-0000-0000-0000BB000000}"/>
    <cellStyle name="Texto Explicativo 4" xfId="180" xr:uid="{00000000-0005-0000-0000-0000BC000000}"/>
    <cellStyle name="Título" xfId="181" builtinId="15" customBuiltin="1"/>
    <cellStyle name="Título 1" xfId="182" builtinId="16" customBuiltin="1"/>
    <cellStyle name="Título 1 2" xfId="183" xr:uid="{00000000-0005-0000-0000-0000BF000000}"/>
    <cellStyle name="Título 1 3" xfId="184" xr:uid="{00000000-0005-0000-0000-0000C0000000}"/>
    <cellStyle name="Título 1 4" xfId="185" xr:uid="{00000000-0005-0000-0000-0000C1000000}"/>
    <cellStyle name="Título 2" xfId="186" builtinId="17" customBuiltin="1"/>
    <cellStyle name="Título 2 2" xfId="187" xr:uid="{00000000-0005-0000-0000-0000C3000000}"/>
    <cellStyle name="Título 2 3" xfId="188" xr:uid="{00000000-0005-0000-0000-0000C4000000}"/>
    <cellStyle name="Título 2 4" xfId="189" xr:uid="{00000000-0005-0000-0000-0000C5000000}"/>
    <cellStyle name="Título 3" xfId="190" builtinId="18" customBuiltin="1"/>
    <cellStyle name="Título 3 2" xfId="191" xr:uid="{00000000-0005-0000-0000-0000C7000000}"/>
    <cellStyle name="Título 3 3" xfId="192" xr:uid="{00000000-0005-0000-0000-0000C8000000}"/>
    <cellStyle name="Título 3 4" xfId="193" xr:uid="{00000000-0005-0000-0000-0000C9000000}"/>
    <cellStyle name="Título 4" xfId="194" builtinId="19" customBuiltin="1"/>
    <cellStyle name="Título 4 2" xfId="195" xr:uid="{00000000-0005-0000-0000-0000CB000000}"/>
    <cellStyle name="Título 4 3" xfId="196" xr:uid="{00000000-0005-0000-0000-0000CC000000}"/>
    <cellStyle name="Título 4 4" xfId="197" xr:uid="{00000000-0005-0000-0000-0000CD000000}"/>
    <cellStyle name="Total" xfId="198" builtinId="25" customBuiltin="1"/>
    <cellStyle name="Total 2" xfId="199" xr:uid="{00000000-0005-0000-0000-0000CF000000}"/>
    <cellStyle name="Total 3" xfId="200" xr:uid="{00000000-0005-0000-0000-0000D0000000}"/>
    <cellStyle name="Total 4" xfId="201" xr:uid="{00000000-0005-0000-0000-0000D1000000}"/>
    <cellStyle name="Vírgula" xfId="202" builtinId="3"/>
    <cellStyle name="Vírgula 2" xfId="204" xr:uid="{00000000-0005-0000-0000-0000D3000000}"/>
    <cellStyle name="Vírgula 2 2" xfId="211" xr:uid="{00000000-0005-0000-0000-0000D4000000}"/>
    <cellStyle name="Vírgula 3" xfId="205" xr:uid="{00000000-0005-0000-0000-0000D5000000}"/>
    <cellStyle name="Vírgula 3 2" xfId="210" xr:uid="{00000000-0005-0000-0000-0000D6000000}"/>
    <cellStyle name="Vírgula 4" xfId="208" xr:uid="{00000000-0005-0000-0000-0000D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1154905</xdr:colOff>
      <xdr:row>0</xdr:row>
      <xdr:rowOff>892969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E9E6C1-95B0-4FC1-92E9-BC36CD3A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27955" cy="892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1131093</xdr:colOff>
      <xdr:row>0</xdr:row>
      <xdr:rowOff>916781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B80FE7-A08A-4256-9CBD-C9221CF48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99418" cy="916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12</xdr:col>
      <xdr:colOff>1023936</xdr:colOff>
      <xdr:row>1</xdr:row>
      <xdr:rowOff>35718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F20CEF-C4E8-48E5-8B86-1B219EAA3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1906"/>
          <a:ext cx="14463711" cy="9667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966107</xdr:colOff>
      <xdr:row>0</xdr:row>
      <xdr:rowOff>925286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D49166-AF48-47A8-91AF-AF0350EA1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6072757" cy="925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liveira\AppData\Local\Microsoft\Windows\INetCache\Content.Outlook\MWJGBW68\DFC%20OUT23.xlsx" TargetMode="External"/><Relationship Id="rId1" Type="http://schemas.openxmlformats.org/officeDocument/2006/relationships/externalLinkPath" Target="file:///C:\Users\roliveira\AppData\Local\Microsoft\Windows\INetCache\Content.Outlook\MWJGBW68\DFC%20OU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ESP-CGs OP 88710_711"/>
      <sheetName val="CONCILIAÇÃ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4">
    <tabColor rgb="FFFF0000"/>
  </sheetPr>
  <dimension ref="A1:AF163"/>
  <sheetViews>
    <sheetView showGridLines="0" zoomScale="85" zoomScaleNormal="85" workbookViewId="0">
      <pane ySplit="1" topLeftCell="A2" activePane="bottomLeft" state="frozen"/>
      <selection activeCell="E8" sqref="E8"/>
      <selection pane="bottomLeft" activeCell="G9" sqref="G9:I13"/>
    </sheetView>
  </sheetViews>
  <sheetFormatPr defaultRowHeight="20.100000000000001" customHeight="1" x14ac:dyDescent="0.2"/>
  <cols>
    <col min="1" max="1" width="9.140625" style="1"/>
    <col min="2" max="2" width="18.42578125" style="1" customWidth="1"/>
    <col min="3" max="3" width="2.140625" style="1" customWidth="1"/>
    <col min="4" max="4" width="16.85546875" style="2" bestFit="1" customWidth="1"/>
    <col min="5" max="8" width="15.7109375" style="2" customWidth="1"/>
    <col min="9" max="9" width="13" style="2" customWidth="1"/>
    <col min="10" max="11" width="18.28515625" style="2" customWidth="1"/>
    <col min="12" max="21" width="15.7109375" style="2" customWidth="1"/>
    <col min="22" max="22" width="15.7109375" style="3" customWidth="1"/>
    <col min="23" max="23" width="14.7109375" style="5" customWidth="1"/>
    <col min="24" max="24" width="21" style="2" customWidth="1"/>
    <col min="25" max="25" width="31.140625" style="2" customWidth="1"/>
    <col min="26" max="26" width="17" style="6" customWidth="1"/>
    <col min="27" max="27" width="66.42578125" style="7" customWidth="1"/>
    <col min="28" max="28" width="15.140625" style="1" customWidth="1"/>
    <col min="29" max="29" width="12.28515625" style="1" bestFit="1" customWidth="1"/>
    <col min="30" max="30" width="20.5703125" style="2" bestFit="1" customWidth="1"/>
    <col min="31" max="16384" width="9.140625" style="2"/>
  </cols>
  <sheetData>
    <row r="1" spans="1:32" ht="20.100000000000001" customHeight="1" x14ac:dyDescent="0.2"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4"/>
    </row>
    <row r="2" spans="1:32" ht="20.100000000000001" customHeight="1" thickBot="1" x14ac:dyDescent="0.25"/>
    <row r="3" spans="1:32" ht="39.950000000000003" customHeight="1" thickTop="1" thickBot="1" x14ac:dyDescent="0.25">
      <c r="B3" s="94" t="s">
        <v>77</v>
      </c>
      <c r="D3" s="8" t="s">
        <v>87</v>
      </c>
      <c r="E3" s="227" t="s">
        <v>4</v>
      </c>
      <c r="F3" s="228"/>
      <c r="G3" s="228"/>
      <c r="H3" s="228"/>
      <c r="I3" s="228"/>
      <c r="J3" s="229"/>
      <c r="K3" s="227" t="s">
        <v>7</v>
      </c>
      <c r="L3" s="228"/>
      <c r="M3" s="228"/>
      <c r="N3" s="228"/>
      <c r="O3" s="228"/>
      <c r="P3" s="228"/>
      <c r="Q3" s="229"/>
      <c r="R3" s="157"/>
      <c r="S3" s="157"/>
      <c r="T3" s="227" t="s">
        <v>13</v>
      </c>
      <c r="U3" s="228"/>
      <c r="V3" s="228"/>
      <c r="W3" s="228"/>
      <c r="X3" s="9"/>
      <c r="Y3" s="8" t="s">
        <v>87</v>
      </c>
      <c r="Z3" s="10"/>
      <c r="AA3" s="11"/>
      <c r="AB3" s="12"/>
    </row>
    <row r="4" spans="1:32" s="9" customFormat="1" ht="20.100000000000001" customHeight="1" thickTop="1" x14ac:dyDescent="0.2">
      <c r="B4" s="241" t="s">
        <v>14</v>
      </c>
      <c r="C4" s="13"/>
      <c r="D4" s="239" t="s">
        <v>15</v>
      </c>
      <c r="E4" s="241" t="s">
        <v>16</v>
      </c>
      <c r="F4" s="225" t="s">
        <v>17</v>
      </c>
      <c r="G4" s="225" t="s">
        <v>18</v>
      </c>
      <c r="H4" s="225" t="s">
        <v>19</v>
      </c>
      <c r="I4" s="225" t="s">
        <v>20</v>
      </c>
      <c r="J4" s="239" t="s">
        <v>6</v>
      </c>
      <c r="K4" s="241" t="s">
        <v>21</v>
      </c>
      <c r="L4" s="225" t="s">
        <v>22</v>
      </c>
      <c r="M4" s="225" t="s">
        <v>23</v>
      </c>
      <c r="N4" s="225" t="s">
        <v>24</v>
      </c>
      <c r="O4" s="225" t="s">
        <v>25</v>
      </c>
      <c r="P4" s="225" t="s">
        <v>26</v>
      </c>
      <c r="Q4" s="225" t="s">
        <v>63</v>
      </c>
      <c r="R4" s="225" t="s">
        <v>27</v>
      </c>
      <c r="S4" s="225" t="s">
        <v>22</v>
      </c>
      <c r="T4" s="236" t="s">
        <v>28</v>
      </c>
      <c r="U4" s="223" t="s">
        <v>29</v>
      </c>
      <c r="V4" s="223" t="s">
        <v>30</v>
      </c>
      <c r="W4" s="223" t="s">
        <v>31</v>
      </c>
      <c r="X4" s="223" t="s">
        <v>32</v>
      </c>
      <c r="Y4" s="232" t="s">
        <v>33</v>
      </c>
      <c r="Z4" s="14"/>
      <c r="AA4" s="234" t="s">
        <v>34</v>
      </c>
      <c r="AB4" s="15"/>
      <c r="AC4" s="230"/>
      <c r="AD4" s="230"/>
    </row>
    <row r="5" spans="1:32" s="9" customFormat="1" ht="20.100000000000001" customHeight="1" x14ac:dyDescent="0.2">
      <c r="B5" s="242"/>
      <c r="C5" s="16"/>
      <c r="D5" s="240"/>
      <c r="E5" s="242"/>
      <c r="F5" s="226"/>
      <c r="G5" s="226"/>
      <c r="H5" s="226"/>
      <c r="I5" s="226"/>
      <c r="J5" s="240"/>
      <c r="K5" s="242"/>
      <c r="L5" s="226"/>
      <c r="M5" s="226"/>
      <c r="N5" s="226"/>
      <c r="O5" s="226"/>
      <c r="P5" s="226"/>
      <c r="Q5" s="226"/>
      <c r="R5" s="226"/>
      <c r="S5" s="226"/>
      <c r="T5" s="237"/>
      <c r="U5" s="238"/>
      <c r="V5" s="224"/>
      <c r="W5" s="224"/>
      <c r="X5" s="224"/>
      <c r="Y5" s="233"/>
      <c r="Z5" s="17"/>
      <c r="AA5" s="235"/>
      <c r="AB5" s="15"/>
      <c r="AC5" s="230"/>
      <c r="AD5" s="230"/>
    </row>
    <row r="6" spans="1:32" s="9" customFormat="1" ht="20.100000000000001" customHeight="1" x14ac:dyDescent="0.2">
      <c r="B6" s="18"/>
      <c r="C6" s="16"/>
      <c r="D6" s="19"/>
      <c r="E6" s="104" t="s">
        <v>46</v>
      </c>
      <c r="F6" s="104" t="s">
        <v>47</v>
      </c>
      <c r="G6" s="156" t="s">
        <v>48</v>
      </c>
      <c r="H6" s="19" t="s">
        <v>49</v>
      </c>
      <c r="I6" s="19" t="s">
        <v>50</v>
      </c>
      <c r="J6" s="19" t="s">
        <v>61</v>
      </c>
      <c r="K6" s="104"/>
      <c r="L6" s="156" t="s">
        <v>51</v>
      </c>
      <c r="M6" s="156" t="s">
        <v>52</v>
      </c>
      <c r="N6" s="156" t="s">
        <v>53</v>
      </c>
      <c r="O6" s="156" t="s">
        <v>54</v>
      </c>
      <c r="P6" s="156" t="s">
        <v>55</v>
      </c>
      <c r="Q6" s="156" t="s">
        <v>56</v>
      </c>
      <c r="R6" s="156" t="s">
        <v>62</v>
      </c>
      <c r="S6" s="104" t="s">
        <v>64</v>
      </c>
      <c r="T6" s="67"/>
      <c r="U6" s="20"/>
      <c r="V6" s="68" t="s">
        <v>57</v>
      </c>
      <c r="W6" s="68" t="s">
        <v>58</v>
      </c>
      <c r="X6" s="21"/>
      <c r="Y6" s="22"/>
      <c r="Z6" s="23"/>
      <c r="AA6" s="24"/>
      <c r="AB6" s="15"/>
    </row>
    <row r="7" spans="1:32" ht="20.100000000000001" customHeight="1" thickBot="1" x14ac:dyDescent="0.25">
      <c r="B7" s="25"/>
      <c r="C7" s="26"/>
      <c r="D7" s="115">
        <f>B15</f>
        <v>2108555.52</v>
      </c>
      <c r="E7" s="116" t="e">
        <f>SUMIF(#REF!,'Cx Descoberto MAI'!E6,#REF!)</f>
        <v>#REF!</v>
      </c>
      <c r="F7" s="116" t="e">
        <f>SUMIF(#REF!,'Cx Descoberto MAI'!F6,#REF!)</f>
        <v>#REF!</v>
      </c>
      <c r="G7" s="116" t="e">
        <f>SUMIF(#REF!,'Cx Descoberto MAI'!G6,#REF!)</f>
        <v>#REF!</v>
      </c>
      <c r="H7" s="116" t="e">
        <f>SUMIF(#REF!,'Cx Descoberto MAI'!H6,#REF!)</f>
        <v>#REF!</v>
      </c>
      <c r="I7" s="116" t="e">
        <f>SUMIF(#REF!,'Cx Descoberto MAI'!I6,#REF!)</f>
        <v>#REF!</v>
      </c>
      <c r="J7" s="116" t="e">
        <f>SUMIF(#REF!,'Cx Descoberto MAI'!J6,#REF!)</f>
        <v>#REF!</v>
      </c>
      <c r="K7" s="116" t="e">
        <f>SUMIF(#REF!,'Cx Descoberto MAI'!K6,#REF!)</f>
        <v>#REF!</v>
      </c>
      <c r="L7" s="116" t="e">
        <f>SUMIF(#REF!,'Cx Descoberto MAI'!L6,#REF!)</f>
        <v>#REF!</v>
      </c>
      <c r="M7" s="116" t="e">
        <f>SUMIF(#REF!,'Cx Descoberto MAI'!M6,#REF!)</f>
        <v>#REF!</v>
      </c>
      <c r="N7" s="116" t="e">
        <f>SUMIF(#REF!,'Cx Descoberto MAI'!N6,#REF!)</f>
        <v>#REF!</v>
      </c>
      <c r="O7" s="116" t="e">
        <f>SUMIF(#REF!,'Cx Descoberto MAI'!O6,#REF!)</f>
        <v>#REF!</v>
      </c>
      <c r="P7" s="116" t="e">
        <f>SUMIF(#REF!,'Cx Descoberto MAI'!P6,#REF!)</f>
        <v>#REF!</v>
      </c>
      <c r="Q7" s="116" t="e">
        <f>SUMIF(#REF!,'Cx Descoberto MAI'!Q6,#REF!)</f>
        <v>#REF!</v>
      </c>
      <c r="R7" s="116" t="e">
        <f>SUMIF(#REF!,'Cx Descoberto MAI'!R6,#REF!)</f>
        <v>#REF!</v>
      </c>
      <c r="S7" s="116" t="e">
        <f>SUMIF(#REF!,'Cx Descoberto MAI'!S6,#REF!)</f>
        <v>#REF!</v>
      </c>
      <c r="T7" s="116" t="e">
        <f>SUMIF(#REF!,'Cx Descoberto MAI'!T6,#REF!)</f>
        <v>#REF!</v>
      </c>
      <c r="U7" s="116" t="e">
        <f>SUMIF(#REF!,'Cx Descoberto MAI'!U6,#REF!)</f>
        <v>#REF!</v>
      </c>
      <c r="V7" s="116" t="e">
        <f>SUMIF(#REF!,'Cx Descoberto MAI'!V6,#REF!)</f>
        <v>#REF!</v>
      </c>
      <c r="W7" s="116" t="e">
        <f>SUMIF(#REF!,'Cx Descoberto MAI'!W6,#REF!)</f>
        <v>#REF!</v>
      </c>
      <c r="X7" s="117" t="e">
        <f>SUM(D7:U7)</f>
        <v>#REF!</v>
      </c>
      <c r="Y7" s="117" t="e">
        <f>+V7+W7</f>
        <v>#REF!</v>
      </c>
      <c r="Z7" s="118" t="e">
        <f>Y7+X7</f>
        <v>#REF!</v>
      </c>
      <c r="AA7" s="27" t="e">
        <f>Z7/Y7</f>
        <v>#REF!</v>
      </c>
      <c r="AB7" s="28"/>
      <c r="AC7" s="29"/>
    </row>
    <row r="8" spans="1:32" s="75" customFormat="1" ht="20.100000000000001" customHeight="1" thickTop="1" thickBot="1" x14ac:dyDescent="0.25">
      <c r="A8" s="69"/>
      <c r="B8" s="70"/>
      <c r="C8" s="70"/>
      <c r="D8" s="71">
        <f>SUM(D7)</f>
        <v>2108555.52</v>
      </c>
      <c r="E8" s="71" t="e">
        <f t="shared" ref="E8:Y8" si="0">SUM(E7)</f>
        <v>#REF!</v>
      </c>
      <c r="F8" s="71" t="e">
        <f t="shared" si="0"/>
        <v>#REF!</v>
      </c>
      <c r="G8" s="71" t="e">
        <f t="shared" si="0"/>
        <v>#REF!</v>
      </c>
      <c r="H8" s="71" t="e">
        <f t="shared" si="0"/>
        <v>#REF!</v>
      </c>
      <c r="I8" s="71" t="e">
        <f t="shared" si="0"/>
        <v>#REF!</v>
      </c>
      <c r="J8" s="71" t="e">
        <f t="shared" si="0"/>
        <v>#REF!</v>
      </c>
      <c r="K8" s="71" t="e">
        <f t="shared" si="0"/>
        <v>#REF!</v>
      </c>
      <c r="L8" s="71" t="e">
        <f t="shared" si="0"/>
        <v>#REF!</v>
      </c>
      <c r="M8" s="71" t="e">
        <f t="shared" si="0"/>
        <v>#REF!</v>
      </c>
      <c r="N8" s="71" t="e">
        <f t="shared" si="0"/>
        <v>#REF!</v>
      </c>
      <c r="O8" s="71" t="e">
        <f t="shared" si="0"/>
        <v>#REF!</v>
      </c>
      <c r="P8" s="71" t="e">
        <f t="shared" si="0"/>
        <v>#REF!</v>
      </c>
      <c r="Q8" s="71" t="e">
        <f t="shared" si="0"/>
        <v>#REF!</v>
      </c>
      <c r="R8" s="71" t="e">
        <f t="shared" si="0"/>
        <v>#REF!</v>
      </c>
      <c r="S8" s="71"/>
      <c r="T8" s="71" t="e">
        <f t="shared" si="0"/>
        <v>#REF!</v>
      </c>
      <c r="U8" s="71" t="e">
        <f t="shared" si="0"/>
        <v>#REF!</v>
      </c>
      <c r="V8" s="71" t="e">
        <f t="shared" si="0"/>
        <v>#REF!</v>
      </c>
      <c r="W8" s="72" t="e">
        <f t="shared" si="0"/>
        <v>#REF!</v>
      </c>
      <c r="X8" s="71" t="e">
        <f t="shared" si="0"/>
        <v>#REF!</v>
      </c>
      <c r="Y8" s="71" t="e">
        <f t="shared" si="0"/>
        <v>#REF!</v>
      </c>
      <c r="Z8" s="119"/>
      <c r="AA8" s="73"/>
      <c r="AB8" s="74"/>
      <c r="AC8" s="69"/>
    </row>
    <row r="9" spans="1:32" ht="20.100000000000001" customHeight="1" thickTop="1" thickBot="1" x14ac:dyDescent="0.25">
      <c r="A9" s="102" t="s">
        <v>44</v>
      </c>
      <c r="D9" s="30"/>
      <c r="E9" s="158"/>
      <c r="F9" s="158"/>
      <c r="G9" s="158"/>
      <c r="H9" s="158"/>
      <c r="I9" s="158"/>
      <c r="J9" s="30"/>
      <c r="K9" s="30"/>
      <c r="L9" s="158"/>
      <c r="M9" s="158"/>
      <c r="N9" s="158"/>
      <c r="O9" s="158"/>
      <c r="P9" s="158"/>
      <c r="Q9" s="158"/>
      <c r="R9" s="158"/>
      <c r="S9" s="158"/>
      <c r="T9" s="30"/>
      <c r="U9" s="30"/>
      <c r="V9" s="158"/>
      <c r="W9" s="31"/>
      <c r="X9" s="30"/>
      <c r="Z9" s="120"/>
    </row>
    <row r="10" spans="1:32" s="1" customFormat="1" ht="20.100000000000001" customHeight="1" x14ac:dyDescent="0.2">
      <c r="A10" s="84">
        <v>88505</v>
      </c>
      <c r="B10" s="151">
        <v>2108555.52</v>
      </c>
      <c r="C10" s="31"/>
      <c r="D10" s="121">
        <f>-J35</f>
        <v>-2080759.5</v>
      </c>
      <c r="E10" s="37" t="s">
        <v>35</v>
      </c>
      <c r="F10" s="32"/>
      <c r="G10" s="173"/>
      <c r="H10" s="174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147">
        <v>42155</v>
      </c>
      <c r="X10" s="146">
        <v>88505</v>
      </c>
      <c r="Y10" s="145" t="s">
        <v>78</v>
      </c>
      <c r="Z10" s="143">
        <v>-27796.02</v>
      </c>
      <c r="AA10" s="145" t="s">
        <v>81</v>
      </c>
      <c r="AB10" s="122"/>
      <c r="AC10" s="35"/>
      <c r="AD10" s="35"/>
      <c r="AE10" s="35"/>
      <c r="AF10" s="36"/>
    </row>
    <row r="11" spans="1:32" ht="20.100000000000001" customHeight="1" x14ac:dyDescent="0.2">
      <c r="A11" s="85"/>
      <c r="B11" s="152"/>
      <c r="D11" s="121">
        <v>0</v>
      </c>
      <c r="E11" s="37" t="s">
        <v>74</v>
      </c>
      <c r="F11" s="160"/>
      <c r="G11" s="113"/>
      <c r="H11" s="113"/>
      <c r="I11" s="38"/>
      <c r="L11" s="153"/>
      <c r="M11" s="153"/>
      <c r="O11" s="39"/>
      <c r="P11" s="121"/>
      <c r="Q11" s="158"/>
      <c r="R11" s="158"/>
      <c r="S11" s="158"/>
      <c r="T11" s="121"/>
      <c r="U11" s="121"/>
      <c r="V11" s="123"/>
      <c r="W11" s="147"/>
      <c r="X11" s="146"/>
      <c r="Y11" s="145"/>
      <c r="Z11" s="143"/>
      <c r="AA11" s="145"/>
      <c r="AC11" s="34"/>
      <c r="AD11" s="35"/>
      <c r="AE11" s="35"/>
      <c r="AF11" s="36"/>
    </row>
    <row r="12" spans="1:32" ht="20.100000000000001" customHeight="1" x14ac:dyDescent="0.2">
      <c r="A12" s="85"/>
      <c r="B12" s="152"/>
      <c r="D12" s="124">
        <f>SUM(D8:D11)</f>
        <v>27796.020000000019</v>
      </c>
      <c r="E12" s="40" t="s">
        <v>39</v>
      </c>
      <c r="F12" s="125"/>
      <c r="G12" s="113"/>
      <c r="H12" s="113"/>
      <c r="I12" s="38"/>
      <c r="L12" s="153"/>
      <c r="M12" s="153"/>
      <c r="O12" s="39"/>
      <c r="P12" s="39"/>
      <c r="U12" s="121"/>
      <c r="V12" s="123"/>
      <c r="W12" s="147"/>
      <c r="X12" s="146"/>
      <c r="Y12" s="145"/>
      <c r="Z12" s="103" t="e">
        <f>SUM(Z7:Z11)</f>
        <v>#REF!</v>
      </c>
      <c r="AA12" s="145"/>
      <c r="AC12" s="34"/>
      <c r="AD12" s="35"/>
      <c r="AE12" s="35"/>
      <c r="AF12" s="36" t="s">
        <v>3</v>
      </c>
    </row>
    <row r="13" spans="1:32" ht="20.100000000000001" customHeight="1" x14ac:dyDescent="0.2">
      <c r="A13" s="85"/>
      <c r="B13" s="150"/>
      <c r="D13" s="40"/>
      <c r="E13" s="40"/>
      <c r="F13" s="125"/>
      <c r="G13" s="161"/>
      <c r="H13" s="38"/>
      <c r="I13" s="38"/>
      <c r="L13" s="153"/>
      <c r="M13" s="153"/>
      <c r="O13" s="39"/>
      <c r="P13" s="39"/>
      <c r="U13" s="121"/>
      <c r="V13" s="123"/>
      <c r="W13" s="147"/>
      <c r="X13" s="146"/>
      <c r="Y13" s="145"/>
      <c r="Z13" s="143"/>
      <c r="AA13" s="145"/>
      <c r="AC13" s="34"/>
      <c r="AD13" s="35"/>
      <c r="AE13" s="35"/>
      <c r="AF13" s="36"/>
    </row>
    <row r="14" spans="1:32" ht="20.100000000000001" customHeight="1" thickBot="1" x14ac:dyDescent="0.25">
      <c r="A14" s="85"/>
      <c r="B14" s="148"/>
      <c r="D14" s="121">
        <f>-J35</f>
        <v>-2080759.5</v>
      </c>
      <c r="E14" s="37" t="s">
        <v>35</v>
      </c>
      <c r="H14" s="38"/>
      <c r="I14" s="38"/>
      <c r="J14" s="121"/>
      <c r="L14" s="153"/>
      <c r="M14" s="153"/>
      <c r="O14" s="39"/>
      <c r="P14" s="39"/>
      <c r="U14" s="121"/>
      <c r="V14" s="123"/>
      <c r="W14" s="147"/>
      <c r="X14" s="146"/>
      <c r="Y14" s="145"/>
      <c r="Z14" s="143"/>
      <c r="AA14" s="145"/>
      <c r="AC14" s="34"/>
      <c r="AD14" s="35"/>
      <c r="AE14" s="35"/>
      <c r="AF14" s="36"/>
    </row>
    <row r="15" spans="1:32" ht="20.100000000000001" customHeight="1" thickBot="1" x14ac:dyDescent="0.25">
      <c r="A15" s="149" t="s">
        <v>0</v>
      </c>
      <c r="B15" s="101">
        <f>SUM(B10:B14)</f>
        <v>2108555.52</v>
      </c>
      <c r="D15" s="121">
        <f>K35</f>
        <v>2080759.5</v>
      </c>
      <c r="E15" s="37" t="s">
        <v>36</v>
      </c>
      <c r="G15" s="162"/>
      <c r="H15" s="38"/>
      <c r="I15" s="38"/>
      <c r="L15" s="153"/>
      <c r="M15" s="153"/>
      <c r="O15" s="39"/>
      <c r="P15" s="39"/>
      <c r="V15" s="123"/>
      <c r="W15" s="147"/>
      <c r="X15" s="146"/>
      <c r="Y15" s="145"/>
      <c r="Z15" s="143"/>
      <c r="AA15" s="145"/>
      <c r="AC15" s="34"/>
      <c r="AD15" s="35"/>
      <c r="AE15" s="35"/>
      <c r="AF15" s="36"/>
    </row>
    <row r="16" spans="1:32" ht="20.100000000000001" customHeight="1" x14ac:dyDescent="0.2">
      <c r="A16" s="93"/>
      <c r="B16" s="126"/>
      <c r="D16" s="127">
        <f>SUM(D14:D15)</f>
        <v>0</v>
      </c>
      <c r="E16" s="40" t="s">
        <v>40</v>
      </c>
      <c r="G16" s="163"/>
      <c r="L16" s="153"/>
      <c r="M16" s="153"/>
      <c r="O16" s="164"/>
      <c r="P16" s="164"/>
      <c r="Q16" s="164"/>
      <c r="R16" s="164"/>
      <c r="S16" s="164"/>
      <c r="W16" s="147"/>
      <c r="X16" s="146"/>
      <c r="Y16" s="145"/>
      <c r="Z16" s="143"/>
      <c r="AA16" s="145"/>
      <c r="AC16" s="34"/>
      <c r="AD16" s="35"/>
      <c r="AE16" s="35"/>
      <c r="AF16" s="36"/>
    </row>
    <row r="17" spans="1:32" ht="20.100000000000001" customHeight="1" x14ac:dyDescent="0.2">
      <c r="A17" s="93"/>
      <c r="B17" s="126"/>
      <c r="D17" s="124">
        <v>0</v>
      </c>
      <c r="E17" s="37" t="s">
        <v>45</v>
      </c>
      <c r="L17" s="153"/>
      <c r="M17" s="165"/>
      <c r="O17" s="164"/>
      <c r="P17" s="42"/>
      <c r="W17" s="147"/>
      <c r="X17" s="146"/>
      <c r="Y17" s="145"/>
      <c r="Z17" s="143"/>
      <c r="AA17" s="145"/>
      <c r="AC17" s="34"/>
      <c r="AD17" s="35"/>
      <c r="AE17" s="35"/>
      <c r="AF17" s="36"/>
    </row>
    <row r="18" spans="1:32" ht="20.100000000000001" customHeight="1" x14ac:dyDescent="0.2">
      <c r="A18" s="93"/>
      <c r="B18" s="126"/>
      <c r="C18" s="43"/>
      <c r="D18" s="124">
        <f>0-(SUM(D16:D17))</f>
        <v>0</v>
      </c>
      <c r="E18" s="37" t="s">
        <v>72</v>
      </c>
      <c r="I18" s="2" t="s">
        <v>3</v>
      </c>
      <c r="M18" s="121"/>
      <c r="W18" s="141"/>
      <c r="X18" s="142"/>
      <c r="Y18" s="159"/>
      <c r="AA18" s="64"/>
      <c r="AC18" s="34"/>
      <c r="AD18" s="35"/>
      <c r="AE18" s="35"/>
      <c r="AF18" s="36"/>
    </row>
    <row r="19" spans="1:32" ht="20.100000000000001" customHeight="1" x14ac:dyDescent="0.2">
      <c r="A19" s="93"/>
      <c r="B19" s="126"/>
      <c r="D19" s="43"/>
      <c r="E19" s="37"/>
      <c r="M19" s="121"/>
      <c r="W19" s="141"/>
      <c r="X19" s="142"/>
      <c r="Y19" s="159"/>
      <c r="Z19" s="143"/>
      <c r="AA19" s="64"/>
      <c r="AC19" s="34"/>
      <c r="AD19" s="35"/>
      <c r="AE19" s="35"/>
      <c r="AF19" s="36"/>
    </row>
    <row r="20" spans="1:32" ht="20.100000000000001" customHeight="1" x14ac:dyDescent="0.2">
      <c r="A20" s="93"/>
      <c r="B20" s="126"/>
      <c r="D20" s="41"/>
      <c r="E20" s="37"/>
      <c r="J20" s="121"/>
      <c r="M20" s="121"/>
      <c r="W20" s="141"/>
      <c r="X20" s="142"/>
      <c r="Y20" s="159"/>
      <c r="Z20" s="143"/>
      <c r="AA20" s="64"/>
      <c r="AC20" s="34"/>
      <c r="AD20" s="35"/>
      <c r="AE20" s="35"/>
    </row>
    <row r="21" spans="1:32" ht="20.100000000000001" customHeight="1" x14ac:dyDescent="0.2">
      <c r="A21" s="93"/>
      <c r="B21" s="126"/>
      <c r="D21" s="124" t="e">
        <f>-Z7</f>
        <v>#REF!</v>
      </c>
      <c r="E21" s="37" t="s">
        <v>37</v>
      </c>
      <c r="F21" s="44"/>
      <c r="J21" s="38"/>
      <c r="W21" s="141"/>
      <c r="X21" s="142"/>
      <c r="Y21" s="159"/>
      <c r="Z21" s="143"/>
      <c r="AA21" s="64"/>
      <c r="AC21" s="34"/>
      <c r="AD21" s="35"/>
      <c r="AE21" s="35"/>
    </row>
    <row r="22" spans="1:32" ht="20.100000000000001" customHeight="1" x14ac:dyDescent="0.2">
      <c r="A22" s="93"/>
      <c r="B22" s="126"/>
      <c r="C22" s="31"/>
      <c r="D22" s="124">
        <v>0</v>
      </c>
      <c r="E22" s="37" t="s">
        <v>75</v>
      </c>
      <c r="J22" s="38"/>
      <c r="W22" s="141"/>
      <c r="X22" s="142"/>
      <c r="Y22" s="159"/>
      <c r="Z22" s="143"/>
      <c r="AA22" s="64"/>
      <c r="AC22" s="34"/>
      <c r="AD22" s="35"/>
      <c r="AE22" s="35"/>
      <c r="AF22" s="45"/>
    </row>
    <row r="23" spans="1:32" ht="20.100000000000001" customHeight="1" x14ac:dyDescent="0.2">
      <c r="A23" s="93"/>
      <c r="B23" s="126"/>
      <c r="C23" s="46"/>
      <c r="D23" s="124" t="e">
        <f>#REF!</f>
        <v>#REF!</v>
      </c>
      <c r="E23" s="37" t="s">
        <v>41</v>
      </c>
      <c r="W23" s="141"/>
      <c r="X23" s="142"/>
      <c r="Y23" s="159"/>
      <c r="Z23" s="143"/>
      <c r="AA23" s="64"/>
      <c r="AC23" s="34"/>
      <c r="AD23" s="35"/>
      <c r="AE23" s="35"/>
      <c r="AF23" s="36"/>
    </row>
    <row r="24" spans="1:32" ht="20.100000000000001" customHeight="1" x14ac:dyDescent="0.2">
      <c r="A24" s="93"/>
      <c r="B24" s="126"/>
      <c r="C24" s="43"/>
      <c r="D24" s="140" t="e">
        <f>SUM(D12+D17+D18+D21+D22+D23)</f>
        <v>#REF!</v>
      </c>
      <c r="E24" s="231" t="s">
        <v>38</v>
      </c>
      <c r="F24" s="231"/>
      <c r="W24" s="141"/>
      <c r="X24" s="142"/>
      <c r="Y24" s="159"/>
      <c r="Z24" s="143"/>
      <c r="AA24" s="64"/>
      <c r="AC24" s="34"/>
      <c r="AD24" s="35"/>
      <c r="AE24" s="35"/>
      <c r="AF24" s="36"/>
    </row>
    <row r="25" spans="1:32" ht="20.100000000000001" customHeight="1" thickBot="1" x14ac:dyDescent="0.25">
      <c r="A25" s="93"/>
      <c r="B25" s="126"/>
      <c r="C25" s="43"/>
      <c r="W25" s="141"/>
      <c r="X25" s="142"/>
      <c r="Y25" s="159"/>
      <c r="Z25" s="143"/>
      <c r="AA25" s="64"/>
      <c r="AC25" s="34"/>
      <c r="AD25" s="35"/>
      <c r="AE25" s="35"/>
      <c r="AF25" s="45"/>
    </row>
    <row r="26" spans="1:32" ht="20.100000000000001" customHeight="1" x14ac:dyDescent="0.2">
      <c r="A26" s="93"/>
      <c r="B26" s="126"/>
      <c r="C26" s="43"/>
      <c r="D26" s="38"/>
      <c r="E26" s="1"/>
      <c r="H26" s="49"/>
      <c r="I26" s="50"/>
      <c r="J26" s="76" t="s">
        <v>59</v>
      </c>
      <c r="K26" s="76" t="s">
        <v>60</v>
      </c>
      <c r="L26" s="77"/>
      <c r="W26" s="141"/>
      <c r="X26" s="142"/>
      <c r="Y26" s="159"/>
      <c r="Z26" s="143"/>
      <c r="AA26" s="64"/>
      <c r="AC26" s="34"/>
      <c r="AD26" s="35"/>
      <c r="AE26" s="35"/>
      <c r="AF26" s="47"/>
    </row>
    <row r="27" spans="1:32" ht="20.100000000000001" customHeight="1" x14ac:dyDescent="0.2">
      <c r="A27" s="93"/>
      <c r="B27" s="126"/>
      <c r="C27" s="43"/>
      <c r="D27" s="38"/>
      <c r="H27" s="51" t="s">
        <v>73</v>
      </c>
      <c r="I27" s="52"/>
      <c r="J27" s="52"/>
      <c r="K27" s="52"/>
      <c r="L27" s="53"/>
      <c r="W27" s="141"/>
      <c r="X27" s="142"/>
      <c r="Y27" s="166"/>
      <c r="Z27" s="143"/>
      <c r="AA27" s="64"/>
      <c r="AB27" s="1" t="s">
        <v>3</v>
      </c>
      <c r="AC27" s="34"/>
      <c r="AD27" s="35"/>
      <c r="AE27" s="35"/>
      <c r="AF27" s="47"/>
    </row>
    <row r="28" spans="1:32" ht="20.100000000000001" customHeight="1" x14ac:dyDescent="0.2">
      <c r="A28" s="93"/>
      <c r="B28" s="126"/>
      <c r="C28" s="43"/>
      <c r="D28" s="63"/>
      <c r="E28" s="129"/>
      <c r="H28" s="51"/>
      <c r="I28" s="52"/>
      <c r="J28" s="52"/>
      <c r="K28" s="52"/>
      <c r="L28" s="53"/>
      <c r="AB28" s="128" t="s">
        <v>3</v>
      </c>
      <c r="AC28" s="34"/>
      <c r="AD28" s="35"/>
      <c r="AE28" s="35"/>
      <c r="AF28" s="47"/>
    </row>
    <row r="29" spans="1:32" ht="20.100000000000001" customHeight="1" x14ac:dyDescent="0.2">
      <c r="A29" s="93"/>
      <c r="B29" s="126"/>
      <c r="C29" s="43"/>
      <c r="D29" s="48"/>
      <c r="E29" s="129"/>
      <c r="H29" s="54">
        <v>6859</v>
      </c>
      <c r="I29" s="55"/>
      <c r="J29" s="95">
        <v>0</v>
      </c>
      <c r="K29" s="95">
        <v>0</v>
      </c>
      <c r="L29" s="134"/>
      <c r="M29" s="2" t="s">
        <v>79</v>
      </c>
      <c r="AC29" s="34"/>
      <c r="AD29" s="35"/>
      <c r="AE29" s="35"/>
      <c r="AF29" s="36"/>
    </row>
    <row r="30" spans="1:32" ht="20.100000000000001" customHeight="1" x14ac:dyDescent="0.2">
      <c r="A30" s="93"/>
      <c r="B30" s="126"/>
      <c r="C30" s="43"/>
      <c r="D30" s="48"/>
      <c r="E30" s="129"/>
      <c r="G30" s="62"/>
      <c r="H30" s="54"/>
      <c r="I30" s="55"/>
      <c r="J30" s="83"/>
      <c r="K30" s="97"/>
      <c r="L30" s="96">
        <f>SUM(K29:K29)</f>
        <v>0</v>
      </c>
      <c r="M30" s="154"/>
      <c r="AC30" s="34"/>
      <c r="AD30" s="35"/>
      <c r="AE30" s="35"/>
      <c r="AF30" s="36"/>
    </row>
    <row r="31" spans="1:32" ht="20.100000000000001" customHeight="1" x14ac:dyDescent="0.2">
      <c r="A31" s="93"/>
      <c r="B31" s="126"/>
      <c r="C31" s="43"/>
      <c r="D31" s="48"/>
      <c r="E31" s="129"/>
      <c r="G31" s="62"/>
      <c r="H31" s="57" t="s">
        <v>42</v>
      </c>
      <c r="I31" s="58"/>
      <c r="J31" s="58"/>
      <c r="K31" s="58"/>
      <c r="L31" s="59"/>
      <c r="AC31" s="34"/>
      <c r="AD31" s="35"/>
      <c r="AE31" s="35"/>
      <c r="AF31" s="36"/>
    </row>
    <row r="32" spans="1:32" ht="20.100000000000001" customHeight="1" x14ac:dyDescent="0.2">
      <c r="A32" s="93"/>
      <c r="B32" s="126"/>
      <c r="C32" s="43"/>
      <c r="D32" s="48"/>
      <c r="E32" s="129"/>
      <c r="G32" s="62"/>
      <c r="H32" s="60">
        <v>6860</v>
      </c>
      <c r="I32" s="61"/>
      <c r="J32" s="98">
        <v>2080759.5</v>
      </c>
      <c r="K32" s="98">
        <v>2080759.5</v>
      </c>
      <c r="L32" s="99"/>
      <c r="M32" s="2" t="s">
        <v>80</v>
      </c>
      <c r="AC32" s="34"/>
      <c r="AD32" s="35"/>
      <c r="AE32" s="35"/>
      <c r="AF32" s="36"/>
    </row>
    <row r="33" spans="1:32" ht="20.100000000000001" customHeight="1" x14ac:dyDescent="0.2">
      <c r="A33" s="93"/>
      <c r="B33" s="126"/>
      <c r="C33" s="43"/>
      <c r="D33" s="48"/>
      <c r="E33" s="129"/>
      <c r="G33" s="62"/>
      <c r="H33" s="60"/>
      <c r="I33" s="61"/>
      <c r="J33" s="135"/>
      <c r="K33" s="136"/>
      <c r="L33" s="137">
        <f>SUM(K32:K32)</f>
        <v>2080759.5</v>
      </c>
      <c r="AC33" s="34"/>
      <c r="AD33" s="35"/>
      <c r="AE33" s="35"/>
      <c r="AF33" s="36"/>
    </row>
    <row r="34" spans="1:32" ht="20.100000000000001" customHeight="1" x14ac:dyDescent="0.2">
      <c r="A34" s="93"/>
      <c r="B34" s="126"/>
      <c r="C34" s="43"/>
      <c r="G34" s="62"/>
      <c r="H34" s="54"/>
      <c r="I34" s="52"/>
      <c r="J34" s="138"/>
      <c r="K34" s="138"/>
      <c r="L34" s="139"/>
      <c r="M34" s="155"/>
      <c r="AC34" s="34"/>
      <c r="AD34" s="35"/>
      <c r="AE34" s="35"/>
      <c r="AF34" s="36"/>
    </row>
    <row r="35" spans="1:32" ht="20.100000000000001" customHeight="1" thickBot="1" x14ac:dyDescent="0.25">
      <c r="A35" s="93"/>
      <c r="B35" s="126"/>
      <c r="C35" s="56"/>
      <c r="G35" s="62"/>
      <c r="H35" s="81" t="s">
        <v>43</v>
      </c>
      <c r="I35" s="82"/>
      <c r="J35" s="65">
        <f>SUM(J29:J34)</f>
        <v>2080759.5</v>
      </c>
      <c r="K35" s="65">
        <f>SUM(K29:K34)</f>
        <v>2080759.5</v>
      </c>
      <c r="L35" s="100">
        <f>J35-K35</f>
        <v>0</v>
      </c>
      <c r="M35" s="155"/>
      <c r="AC35" s="34"/>
      <c r="AD35" s="35"/>
      <c r="AE35" s="35"/>
      <c r="AF35" s="36"/>
    </row>
    <row r="36" spans="1:32" ht="20.100000000000001" customHeight="1" x14ac:dyDescent="0.2">
      <c r="A36" s="93"/>
      <c r="B36" s="126"/>
      <c r="C36" s="56"/>
      <c r="G36" s="62"/>
      <c r="J36" s="167"/>
      <c r="AC36" s="34"/>
      <c r="AD36" s="35"/>
      <c r="AE36" s="35"/>
      <c r="AF36" s="36"/>
    </row>
    <row r="37" spans="1:32" ht="20.100000000000001" customHeight="1" x14ac:dyDescent="0.2">
      <c r="A37" s="93"/>
      <c r="B37" s="126"/>
      <c r="F37" s="1"/>
      <c r="G37" s="62"/>
      <c r="H37" s="222"/>
      <c r="I37" s="222"/>
      <c r="J37" s="222"/>
      <c r="K37" s="222"/>
      <c r="L37" s="222"/>
      <c r="AC37" s="34"/>
      <c r="AD37" s="35"/>
      <c r="AE37" s="35"/>
      <c r="AF37" s="36"/>
    </row>
    <row r="38" spans="1:32" ht="20.100000000000001" customHeight="1" x14ac:dyDescent="0.2">
      <c r="A38" s="93"/>
      <c r="B38" s="126"/>
      <c r="G38" s="62"/>
      <c r="H38" s="222"/>
      <c r="I38" s="222"/>
      <c r="J38" s="222"/>
      <c r="K38" s="222"/>
      <c r="L38" s="222"/>
      <c r="AC38" s="34"/>
      <c r="AD38" s="35"/>
      <c r="AE38" s="35"/>
      <c r="AF38" s="36"/>
    </row>
    <row r="39" spans="1:32" s="1" customFormat="1" ht="20.100000000000001" customHeight="1" x14ac:dyDescent="0.2">
      <c r="A39" s="93"/>
      <c r="B39" s="12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  <c r="W39" s="33"/>
      <c r="X39" s="79"/>
      <c r="Y39" s="2"/>
      <c r="Z39" s="78"/>
      <c r="AA39" s="37"/>
      <c r="AB39" s="128"/>
      <c r="AD39" s="2"/>
      <c r="AE39" s="2"/>
      <c r="AF39" s="2"/>
    </row>
    <row r="40" spans="1:32" s="1" customFormat="1" ht="20.100000000000001" customHeight="1" x14ac:dyDescent="0.2">
      <c r="A40" s="93"/>
      <c r="B40" s="1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3"/>
      <c r="X40" s="79"/>
      <c r="Y40" s="2"/>
      <c r="Z40" s="78"/>
      <c r="AA40" s="37"/>
      <c r="AB40" s="128"/>
      <c r="AD40" s="2"/>
      <c r="AE40" s="2"/>
      <c r="AF40" s="2"/>
    </row>
    <row r="41" spans="1:32" s="86" customFormat="1" ht="20.100000000000001" customHeight="1" x14ac:dyDescent="0.2">
      <c r="A41" s="130"/>
      <c r="B41" s="131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8"/>
      <c r="W41" s="89"/>
      <c r="X41" s="90"/>
      <c r="Y41" s="87"/>
      <c r="Z41" s="91"/>
      <c r="AA41" s="92"/>
      <c r="AB41" s="132"/>
      <c r="AD41" s="87"/>
      <c r="AE41" s="87"/>
      <c r="AF41" s="87"/>
    </row>
    <row r="42" spans="1:32" s="1" customFormat="1" ht="20.100000000000001" customHeight="1" x14ac:dyDescent="0.2">
      <c r="A42" s="93"/>
      <c r="B42" s="126"/>
      <c r="D42" s="2"/>
      <c r="E42" s="2"/>
      <c r="F42" s="2"/>
      <c r="G42" s="2"/>
      <c r="H42" s="105"/>
      <c r="I42" s="105"/>
      <c r="J42" s="106"/>
      <c r="K42" s="106"/>
      <c r="L42" s="106"/>
      <c r="M42" s="155"/>
      <c r="N42" s="2"/>
      <c r="O42" s="2"/>
      <c r="P42" s="2"/>
      <c r="Q42" s="2"/>
      <c r="R42" s="2"/>
      <c r="S42" s="2"/>
      <c r="T42" s="2"/>
      <c r="U42" s="2"/>
      <c r="V42" s="3"/>
      <c r="AC42" s="35"/>
    </row>
    <row r="43" spans="1:32" s="1" customFormat="1" ht="20.100000000000001" customHeight="1" x14ac:dyDescent="0.2">
      <c r="A43" s="93"/>
      <c r="B43" s="126"/>
      <c r="D43" s="2"/>
      <c r="E43" s="2"/>
      <c r="F43" s="2"/>
      <c r="G43" s="2"/>
      <c r="H43" s="105"/>
      <c r="I43" s="105"/>
      <c r="J43" s="106"/>
      <c r="K43" s="106"/>
      <c r="L43" s="106"/>
      <c r="M43" s="155"/>
      <c r="N43" s="2"/>
      <c r="O43" s="2"/>
      <c r="P43" s="2"/>
      <c r="Q43" s="2"/>
      <c r="R43" s="2"/>
      <c r="S43" s="2"/>
      <c r="T43" s="2"/>
      <c r="U43" s="2"/>
      <c r="V43" s="3"/>
      <c r="AC43" s="35"/>
    </row>
    <row r="44" spans="1:32" s="1" customFormat="1" ht="20.100000000000001" customHeight="1" x14ac:dyDescent="0.2">
      <c r="A44" s="93"/>
      <c r="B44" s="126"/>
      <c r="D44" s="2"/>
      <c r="E44" s="2"/>
      <c r="F44" s="2"/>
      <c r="G44" s="2"/>
      <c r="H44" s="105"/>
      <c r="I44" s="105"/>
      <c r="J44" s="107"/>
      <c r="K44" s="108"/>
      <c r="L44" s="110"/>
      <c r="M44" s="2"/>
      <c r="N44" s="2"/>
      <c r="O44" s="2"/>
      <c r="P44" s="2"/>
      <c r="Q44" s="2"/>
      <c r="R44" s="2"/>
      <c r="S44" s="2"/>
      <c r="T44" s="2"/>
      <c r="U44" s="2"/>
      <c r="V44" s="3"/>
      <c r="AC44" s="35"/>
    </row>
    <row r="45" spans="1:32" s="1" customFormat="1" ht="20.100000000000001" customHeight="1" x14ac:dyDescent="0.2">
      <c r="A45" s="93"/>
      <c r="B45" s="126"/>
      <c r="D45" s="2"/>
      <c r="E45" s="2"/>
      <c r="F45" s="2"/>
      <c r="G45" s="2"/>
      <c r="H45" s="105"/>
      <c r="I45" s="2"/>
      <c r="J45" s="109"/>
      <c r="K45" s="109"/>
      <c r="L45" s="106"/>
      <c r="M45" s="2"/>
      <c r="N45" s="2"/>
      <c r="O45" s="2"/>
      <c r="P45" s="2"/>
      <c r="Q45" s="2"/>
      <c r="R45" s="2"/>
      <c r="S45" s="2"/>
      <c r="T45" s="2"/>
      <c r="U45" s="2"/>
      <c r="V45" s="3"/>
      <c r="AC45" s="35"/>
    </row>
    <row r="46" spans="1:32" s="1" customFormat="1" ht="20.100000000000001" customHeight="1" x14ac:dyDescent="0.2">
      <c r="A46" s="93"/>
      <c r="B46" s="126"/>
      <c r="D46" s="2"/>
      <c r="E46" s="2"/>
      <c r="F46" s="2"/>
      <c r="G46" s="2"/>
      <c r="H46" s="111"/>
      <c r="J46" s="112"/>
      <c r="K46" s="112"/>
      <c r="L46" s="113"/>
      <c r="M46" s="2"/>
      <c r="N46" s="2"/>
      <c r="O46" s="2"/>
      <c r="P46" s="2"/>
      <c r="Q46" s="2"/>
      <c r="R46" s="2"/>
      <c r="S46" s="2"/>
      <c r="T46" s="2"/>
      <c r="U46" s="2"/>
      <c r="V46" s="3"/>
      <c r="AC46" s="35"/>
    </row>
    <row r="47" spans="1:32" s="1" customFormat="1" ht="20.100000000000001" customHeight="1" x14ac:dyDescent="0.2">
      <c r="A47" s="93"/>
      <c r="B47" s="126"/>
      <c r="D47" s="2"/>
      <c r="E47" s="2"/>
      <c r="F47" s="2"/>
      <c r="G47" s="2"/>
      <c r="H47" s="2"/>
      <c r="I47" s="2"/>
      <c r="J47" s="16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AC47" s="35"/>
    </row>
    <row r="48" spans="1:32" s="1" customFormat="1" ht="20.100000000000001" customHeight="1" x14ac:dyDescent="0.2">
      <c r="A48" s="93"/>
      <c r="B48" s="126"/>
      <c r="D48" s="2"/>
      <c r="E48" s="2"/>
      <c r="F48" s="2"/>
      <c r="G48" s="2"/>
      <c r="H48" s="222"/>
      <c r="I48" s="222"/>
      <c r="J48" s="222"/>
      <c r="K48" s="222"/>
      <c r="L48" s="222"/>
      <c r="M48" s="2"/>
      <c r="N48" s="2"/>
      <c r="O48" s="2"/>
      <c r="P48" s="2"/>
      <c r="Q48" s="2"/>
      <c r="R48" s="2"/>
      <c r="S48" s="2"/>
      <c r="T48" s="2"/>
      <c r="U48" s="2"/>
      <c r="V48" s="3"/>
      <c r="AC48" s="35"/>
    </row>
    <row r="49" spans="1:29" s="1" customFormat="1" ht="20.100000000000001" customHeight="1" x14ac:dyDescent="0.2">
      <c r="A49" s="93"/>
      <c r="B49" s="126"/>
      <c r="D49" s="2"/>
      <c r="E49" s="2"/>
      <c r="F49" s="2"/>
      <c r="G49" s="2"/>
      <c r="H49" s="222"/>
      <c r="I49" s="222"/>
      <c r="J49" s="222"/>
      <c r="K49" s="222"/>
      <c r="L49" s="222"/>
      <c r="M49" s="2"/>
      <c r="N49" s="2"/>
      <c r="O49" s="2"/>
      <c r="P49" s="2"/>
      <c r="Q49" s="2"/>
      <c r="R49" s="2"/>
      <c r="S49" s="2"/>
      <c r="T49" s="2"/>
      <c r="U49" s="2"/>
      <c r="V49" s="3"/>
      <c r="AC49" s="35"/>
    </row>
    <row r="50" spans="1:29" s="1" customFormat="1" ht="20.100000000000001" customHeight="1" x14ac:dyDescent="0.2">
      <c r="A50" s="93"/>
      <c r="B50" s="126"/>
      <c r="D50" s="2"/>
      <c r="E50" s="2"/>
      <c r="F50" s="2"/>
      <c r="G50" s="2"/>
      <c r="H50" s="144"/>
      <c r="I50" s="144"/>
      <c r="J50" s="144"/>
      <c r="K50" s="144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AC50" s="35"/>
    </row>
    <row r="51" spans="1:29" s="1" customFormat="1" ht="20.100000000000001" customHeight="1" x14ac:dyDescent="0.2">
      <c r="A51" s="93"/>
      <c r="B51" s="126"/>
      <c r="D51" s="2"/>
      <c r="E51" s="2"/>
      <c r="F51" s="2"/>
      <c r="G51" s="2"/>
      <c r="H51" s="168"/>
      <c r="I51" s="169"/>
      <c r="K51" s="170"/>
      <c r="L51" s="170"/>
      <c r="M51" s="2"/>
      <c r="N51" s="2"/>
      <c r="O51" s="2"/>
      <c r="P51" s="2"/>
      <c r="Q51" s="2"/>
      <c r="R51" s="2"/>
      <c r="S51" s="2"/>
      <c r="T51" s="2"/>
      <c r="U51" s="2"/>
      <c r="V51" s="3"/>
      <c r="AC51" s="35"/>
    </row>
    <row r="52" spans="1:29" ht="20.100000000000001" customHeight="1" x14ac:dyDescent="0.2">
      <c r="A52" s="93"/>
      <c r="B52" s="126"/>
      <c r="H52" s="168"/>
      <c r="I52" s="169"/>
      <c r="J52" s="1"/>
      <c r="K52" s="170"/>
      <c r="L52" s="170"/>
      <c r="AC52" s="35"/>
    </row>
    <row r="53" spans="1:29" ht="20.100000000000001" customHeight="1" x14ac:dyDescent="0.2">
      <c r="A53" s="93"/>
      <c r="B53" s="126"/>
      <c r="H53" s="168"/>
      <c r="I53" s="169"/>
      <c r="J53" s="1"/>
      <c r="K53" s="170"/>
      <c r="L53" s="170"/>
      <c r="AC53" s="35"/>
    </row>
    <row r="54" spans="1:29" ht="20.100000000000001" customHeight="1" x14ac:dyDescent="0.2">
      <c r="A54" s="93"/>
      <c r="B54" s="126"/>
      <c r="H54" s="168"/>
      <c r="I54" s="169"/>
      <c r="J54" s="1"/>
      <c r="K54" s="170"/>
      <c r="L54" s="170"/>
      <c r="AC54" s="35"/>
    </row>
    <row r="55" spans="1:29" ht="20.100000000000001" customHeight="1" x14ac:dyDescent="0.2">
      <c r="A55" s="93"/>
      <c r="B55" s="126"/>
      <c r="H55" s="168"/>
      <c r="I55" s="169"/>
      <c r="J55" s="1"/>
      <c r="K55" s="170"/>
      <c r="L55" s="170"/>
      <c r="AC55" s="35"/>
    </row>
    <row r="56" spans="1:29" ht="20.100000000000001" customHeight="1" x14ac:dyDescent="0.2">
      <c r="A56" s="93"/>
      <c r="B56" s="126"/>
      <c r="H56" s="168"/>
      <c r="I56" s="169"/>
      <c r="J56" s="1"/>
      <c r="K56" s="170"/>
      <c r="L56" s="170"/>
      <c r="AC56" s="35"/>
    </row>
    <row r="57" spans="1:29" ht="20.100000000000001" customHeight="1" x14ac:dyDescent="0.2">
      <c r="A57" s="93"/>
      <c r="B57" s="126"/>
      <c r="H57" s="168"/>
      <c r="I57" s="169"/>
      <c r="J57" s="1"/>
      <c r="K57" s="170"/>
      <c r="L57" s="170"/>
      <c r="AC57" s="35"/>
    </row>
    <row r="58" spans="1:29" ht="20.100000000000001" customHeight="1" x14ac:dyDescent="0.2">
      <c r="A58" s="93"/>
      <c r="B58" s="126"/>
      <c r="H58" s="168"/>
      <c r="I58" s="169"/>
      <c r="J58" s="1"/>
      <c r="K58" s="170"/>
      <c r="L58" s="170"/>
      <c r="AC58" s="35"/>
    </row>
    <row r="59" spans="1:29" ht="20.100000000000001" customHeight="1" x14ac:dyDescent="0.2">
      <c r="A59" s="93"/>
      <c r="B59" s="126"/>
      <c r="H59" s="168"/>
      <c r="I59" s="169"/>
      <c r="J59" s="1"/>
      <c r="K59" s="170"/>
      <c r="L59" s="170"/>
    </row>
    <row r="60" spans="1:29" ht="20.100000000000001" customHeight="1" x14ac:dyDescent="0.2">
      <c r="A60" s="93"/>
      <c r="B60" s="126"/>
      <c r="H60" s="168"/>
      <c r="I60" s="169"/>
      <c r="J60" s="1"/>
      <c r="K60" s="170"/>
      <c r="L60" s="170"/>
      <c r="AC60" s="35"/>
    </row>
    <row r="61" spans="1:29" ht="20.100000000000001" customHeight="1" x14ac:dyDescent="0.2">
      <c r="A61" s="93"/>
      <c r="B61" s="126"/>
      <c r="H61" s="168"/>
      <c r="I61" s="169"/>
      <c r="J61" s="1"/>
      <c r="K61" s="170"/>
      <c r="L61" s="170"/>
    </row>
    <row r="62" spans="1:29" ht="20.100000000000001" customHeight="1" x14ac:dyDescent="0.2">
      <c r="A62" s="93"/>
      <c r="B62" s="126"/>
      <c r="H62" s="168"/>
      <c r="I62" s="169"/>
      <c r="J62" s="1"/>
      <c r="K62" s="170"/>
      <c r="L62" s="170"/>
      <c r="AC62" s="35"/>
    </row>
    <row r="63" spans="1:29" ht="20.100000000000001" customHeight="1" x14ac:dyDescent="0.2">
      <c r="A63" s="93"/>
      <c r="B63" s="126"/>
      <c r="H63" s="168"/>
      <c r="I63" s="169"/>
      <c r="J63" s="1"/>
      <c r="K63" s="170"/>
      <c r="L63" s="170"/>
      <c r="W63" s="141"/>
      <c r="X63" s="142"/>
      <c r="Y63" s="166"/>
      <c r="Z63" s="143"/>
      <c r="AA63" s="64"/>
      <c r="AB63" s="142"/>
      <c r="AC63" s="35"/>
    </row>
    <row r="64" spans="1:29" ht="20.100000000000001" customHeight="1" x14ac:dyDescent="0.2">
      <c r="A64" s="93"/>
      <c r="B64" s="126"/>
      <c r="H64" s="168"/>
      <c r="I64" s="169"/>
      <c r="J64" s="1"/>
      <c r="K64" s="170"/>
      <c r="L64" s="170"/>
      <c r="W64" s="141"/>
      <c r="X64" s="142"/>
      <c r="Y64" s="166"/>
      <c r="Z64" s="143"/>
      <c r="AA64" s="64"/>
      <c r="AB64" s="142"/>
      <c r="AC64" s="35"/>
    </row>
    <row r="65" spans="1:32" ht="20.100000000000001" customHeight="1" x14ac:dyDescent="0.2">
      <c r="A65" s="93"/>
      <c r="B65" s="126"/>
      <c r="H65" s="168"/>
      <c r="I65" s="169"/>
      <c r="J65" s="1"/>
      <c r="K65" s="170"/>
      <c r="L65" s="170"/>
      <c r="W65" s="141"/>
      <c r="X65" s="142"/>
      <c r="Y65" s="166"/>
      <c r="Z65" s="143"/>
      <c r="AA65" s="64"/>
      <c r="AB65" s="142"/>
      <c r="AC65" s="35"/>
    </row>
    <row r="66" spans="1:32" ht="20.100000000000001" customHeight="1" x14ac:dyDescent="0.2">
      <c r="A66" s="93"/>
      <c r="B66" s="126"/>
      <c r="H66" s="168"/>
      <c r="I66" s="169"/>
      <c r="J66" s="1"/>
      <c r="K66" s="170"/>
      <c r="L66" s="170"/>
      <c r="W66" s="141"/>
      <c r="X66" s="142"/>
      <c r="Y66" s="166"/>
      <c r="Z66" s="143"/>
      <c r="AA66" s="64"/>
      <c r="AB66" s="142"/>
      <c r="AC66" s="35"/>
    </row>
    <row r="67" spans="1:32" s="1" customFormat="1" ht="20.100000000000001" customHeight="1" x14ac:dyDescent="0.2">
      <c r="A67" s="93"/>
      <c r="B67" s="12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  <c r="AB67" s="128"/>
      <c r="AD67" s="2"/>
      <c r="AE67" s="2"/>
      <c r="AF67" s="2"/>
    </row>
    <row r="68" spans="1:32" s="1" customFormat="1" ht="20.100000000000001" customHeight="1" x14ac:dyDescent="0.2">
      <c r="A68" s="93"/>
      <c r="B68" s="12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AB68" s="128"/>
      <c r="AD68" s="2"/>
      <c r="AE68" s="2"/>
      <c r="AF68" s="2"/>
    </row>
    <row r="69" spans="1:32" s="1" customFormat="1" ht="20.100000000000001" customHeight="1" x14ac:dyDescent="0.2">
      <c r="A69" s="93"/>
      <c r="B69" s="12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AB69" s="128"/>
      <c r="AD69" s="2"/>
      <c r="AE69" s="2"/>
      <c r="AF69" s="2"/>
    </row>
    <row r="70" spans="1:32" s="1" customFormat="1" ht="20.100000000000001" customHeight="1" x14ac:dyDescent="0.2">
      <c r="A70" s="2"/>
      <c r="B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AB70" s="128"/>
      <c r="AD70" s="2"/>
      <c r="AE70" s="2"/>
      <c r="AF70" s="2"/>
    </row>
    <row r="71" spans="1:32" s="1" customFormat="1" ht="20.100000000000001" customHeight="1" x14ac:dyDescent="0.2">
      <c r="A71" s="2"/>
      <c r="B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AB71" s="128"/>
      <c r="AD71" s="2"/>
      <c r="AE71" s="2"/>
      <c r="AF71" s="2"/>
    </row>
    <row r="72" spans="1:32" s="1" customFormat="1" ht="20.100000000000001" customHeight="1" x14ac:dyDescent="0.2">
      <c r="A72" s="93"/>
      <c r="B72" s="12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AB72" s="128"/>
      <c r="AD72" s="2"/>
      <c r="AE72" s="2"/>
      <c r="AF72" s="2"/>
    </row>
    <row r="73" spans="1:32" s="1" customFormat="1" ht="20.100000000000001" customHeight="1" x14ac:dyDescent="0.2">
      <c r="A73" s="93"/>
      <c r="B73" s="12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AB73" s="128"/>
      <c r="AD73" s="2"/>
      <c r="AE73" s="2"/>
      <c r="AF73" s="2"/>
    </row>
    <row r="74" spans="1:32" s="1" customFormat="1" ht="20.100000000000001" customHeight="1" x14ac:dyDescent="0.2">
      <c r="A74" s="93"/>
      <c r="B74" s="12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AB74" s="128"/>
      <c r="AD74" s="2"/>
      <c r="AE74" s="2"/>
      <c r="AF74" s="2"/>
    </row>
    <row r="75" spans="1:32" s="1" customFormat="1" ht="20.100000000000001" customHeight="1" x14ac:dyDescent="0.2">
      <c r="A75" s="93"/>
      <c r="B75" s="12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AB75" s="128"/>
      <c r="AD75" s="2"/>
      <c r="AE75" s="2"/>
      <c r="AF75" s="2"/>
    </row>
    <row r="76" spans="1:32" s="1" customFormat="1" ht="20.100000000000001" customHeight="1" x14ac:dyDescent="0.2">
      <c r="A76" s="93"/>
      <c r="B76" s="12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AB76" s="128"/>
      <c r="AD76" s="2"/>
      <c r="AE76" s="2"/>
      <c r="AF76" s="2"/>
    </row>
    <row r="77" spans="1:32" s="1" customFormat="1" ht="20.100000000000001" customHeight="1" x14ac:dyDescent="0.2">
      <c r="A77" s="93"/>
      <c r="B77" s="12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AB77" s="128"/>
      <c r="AD77" s="2"/>
      <c r="AE77" s="2"/>
      <c r="AF77" s="2"/>
    </row>
    <row r="78" spans="1:32" s="1" customFormat="1" ht="20.100000000000001" customHeight="1" x14ac:dyDescent="0.2">
      <c r="A78" s="93"/>
      <c r="B78" s="12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AB78" s="128"/>
      <c r="AD78" s="2"/>
      <c r="AE78" s="2"/>
      <c r="AF78" s="2"/>
    </row>
    <row r="79" spans="1:32" s="1" customFormat="1" ht="20.100000000000001" customHeight="1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AB79" s="128"/>
      <c r="AD79" s="2"/>
      <c r="AE79" s="2"/>
      <c r="AF79" s="2"/>
    </row>
    <row r="80" spans="1:32" s="1" customFormat="1" ht="20.100000000000001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AB80" s="128"/>
      <c r="AD80" s="2"/>
      <c r="AE80" s="2"/>
      <c r="AF80" s="2"/>
    </row>
    <row r="81" spans="4:32" s="1" customFormat="1" ht="20.100000000000001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AB81" s="128"/>
      <c r="AD81" s="2"/>
      <c r="AE81" s="2"/>
      <c r="AF81" s="2"/>
    </row>
    <row r="82" spans="4:32" s="1" customFormat="1" ht="20.100000000000001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AB82" s="128"/>
      <c r="AD82" s="2"/>
      <c r="AE82" s="2"/>
      <c r="AF82" s="2"/>
    </row>
    <row r="83" spans="4:32" s="1" customFormat="1" ht="20.100000000000001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W83" s="141"/>
      <c r="X83" s="142"/>
      <c r="Y83" s="166"/>
      <c r="Z83" s="143"/>
      <c r="AA83" s="64"/>
      <c r="AB83" s="128"/>
      <c r="AD83" s="2"/>
      <c r="AE83" s="2"/>
      <c r="AF83" s="2"/>
    </row>
    <row r="84" spans="4:32" s="1" customFormat="1" ht="20.100000000000001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141"/>
      <c r="X84" s="142"/>
      <c r="Y84" s="166"/>
      <c r="Z84" s="143"/>
      <c r="AA84" s="64"/>
      <c r="AB84" s="128"/>
      <c r="AD84" s="2"/>
      <c r="AE84" s="2"/>
      <c r="AF84" s="2"/>
    </row>
    <row r="85" spans="4:32" s="1" customFormat="1" ht="20.100000000000001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141"/>
      <c r="X85" s="142"/>
      <c r="Y85" s="166"/>
      <c r="Z85" s="143"/>
      <c r="AA85" s="64"/>
      <c r="AB85" s="128"/>
      <c r="AD85" s="2"/>
      <c r="AE85" s="2"/>
      <c r="AF85" s="2"/>
    </row>
    <row r="86" spans="4:32" s="1" customFormat="1" ht="20.100000000000001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141"/>
      <c r="X86" s="142"/>
      <c r="Y86" s="166"/>
      <c r="Z86" s="143"/>
      <c r="AA86" s="64"/>
      <c r="AB86" s="128"/>
      <c r="AD86" s="2"/>
      <c r="AE86" s="2"/>
      <c r="AF86" s="2"/>
    </row>
    <row r="87" spans="4:32" s="1" customFormat="1" ht="20.100000000000001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141"/>
      <c r="X87" s="142"/>
      <c r="Y87" s="166"/>
      <c r="Z87" s="143"/>
      <c r="AA87" s="64"/>
      <c r="AB87" s="128"/>
      <c r="AD87" s="2"/>
      <c r="AE87" s="2"/>
      <c r="AF87" s="2"/>
    </row>
    <row r="88" spans="4:32" s="1" customFormat="1" ht="20.100000000000001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AB88" s="128"/>
      <c r="AD88" s="2"/>
      <c r="AE88" s="2"/>
      <c r="AF88" s="2"/>
    </row>
    <row r="89" spans="4:32" s="1" customFormat="1" ht="20.100000000000001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AB89" s="128"/>
      <c r="AD89" s="2"/>
      <c r="AE89" s="2"/>
      <c r="AF89" s="2"/>
    </row>
    <row r="90" spans="4:32" s="1" customFormat="1" ht="20.100000000000001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W90" s="33"/>
      <c r="X90" s="79"/>
      <c r="Y90" s="2"/>
      <c r="Z90" s="78"/>
      <c r="AA90" s="37"/>
      <c r="AB90" s="128"/>
      <c r="AD90" s="2"/>
      <c r="AE90" s="2"/>
      <c r="AF90" s="2"/>
    </row>
    <row r="91" spans="4:32" s="1" customFormat="1" ht="20.100000000000001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3"/>
      <c r="X91" s="79"/>
      <c r="Y91" s="2"/>
      <c r="Z91" s="78"/>
      <c r="AA91" s="37"/>
      <c r="AB91" s="128"/>
      <c r="AD91" s="2"/>
      <c r="AE91" s="2"/>
      <c r="AF91" s="2"/>
    </row>
    <row r="92" spans="4:32" s="1" customFormat="1" ht="20.100000000000001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3"/>
      <c r="X92" s="79"/>
      <c r="Y92" s="2"/>
      <c r="Z92" s="78"/>
      <c r="AA92" s="37"/>
      <c r="AB92" s="128"/>
      <c r="AD92" s="2"/>
      <c r="AE92" s="2"/>
      <c r="AF92" s="2"/>
    </row>
    <row r="93" spans="4:32" s="1" customFormat="1" ht="20.100000000000001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33"/>
      <c r="X93" s="79"/>
      <c r="Y93" s="2"/>
      <c r="Z93" s="78"/>
      <c r="AA93" s="37"/>
      <c r="AB93" s="128"/>
      <c r="AD93" s="2"/>
      <c r="AE93" s="2"/>
      <c r="AF93" s="2"/>
    </row>
    <row r="94" spans="4:32" s="1" customFormat="1" ht="20.100000000000001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33"/>
      <c r="X94" s="79"/>
      <c r="Y94" s="2"/>
      <c r="Z94" s="78"/>
      <c r="AA94" s="37"/>
      <c r="AB94" s="128"/>
      <c r="AD94" s="2"/>
      <c r="AE94" s="2"/>
      <c r="AF94" s="2"/>
    </row>
    <row r="95" spans="4:32" s="1" customFormat="1" ht="20.100000000000001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33"/>
      <c r="X95" s="79"/>
      <c r="Y95" s="2"/>
      <c r="Z95" s="78"/>
      <c r="AA95" s="37"/>
      <c r="AB95" s="128"/>
      <c r="AD95" s="2"/>
      <c r="AE95" s="2"/>
      <c r="AF95" s="2"/>
    </row>
    <row r="96" spans="4:32" s="1" customFormat="1" ht="20.100000000000001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33"/>
      <c r="X96" s="79"/>
      <c r="Y96" s="2"/>
      <c r="Z96" s="78"/>
      <c r="AA96" s="37"/>
      <c r="AB96" s="128"/>
      <c r="AD96" s="2"/>
      <c r="AE96" s="2"/>
      <c r="AF96" s="2"/>
    </row>
    <row r="97" spans="4:32" s="1" customFormat="1" ht="20.100000000000001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33"/>
      <c r="X97" s="79"/>
      <c r="Y97" s="2"/>
      <c r="Z97" s="78"/>
      <c r="AA97" s="37"/>
      <c r="AB97" s="128"/>
      <c r="AD97" s="2"/>
      <c r="AE97" s="2"/>
      <c r="AF97" s="2"/>
    </row>
    <row r="98" spans="4:32" s="1" customFormat="1" ht="20.100000000000001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3"/>
      <c r="X98" s="79"/>
      <c r="Y98" s="2"/>
      <c r="Z98" s="78"/>
      <c r="AA98" s="37"/>
      <c r="AB98" s="128"/>
      <c r="AD98" s="2"/>
      <c r="AE98" s="2"/>
      <c r="AF98" s="2"/>
    </row>
    <row r="99" spans="4:32" s="1" customFormat="1" ht="20.100000000000001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3"/>
      <c r="X99" s="79"/>
      <c r="Y99" s="2"/>
      <c r="Z99" s="78"/>
      <c r="AA99" s="37"/>
      <c r="AB99" s="128"/>
      <c r="AD99" s="2"/>
      <c r="AE99" s="2"/>
      <c r="AF99" s="2"/>
    </row>
    <row r="100" spans="4:32" s="1" customFormat="1" ht="20.100000000000001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33"/>
      <c r="X100" s="79"/>
      <c r="Y100" s="2"/>
      <c r="Z100" s="78"/>
      <c r="AA100" s="37"/>
      <c r="AB100" s="128"/>
      <c r="AD100" s="2"/>
      <c r="AE100" s="2"/>
      <c r="AF100" s="2"/>
    </row>
    <row r="101" spans="4:32" s="1" customFormat="1" ht="20.100000000000001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3"/>
      <c r="X101" s="79"/>
      <c r="Y101" s="2"/>
      <c r="Z101" s="78"/>
      <c r="AA101" s="37"/>
      <c r="AB101" s="128"/>
      <c r="AD101" s="2"/>
      <c r="AE101" s="2"/>
      <c r="AF101" s="2"/>
    </row>
    <row r="102" spans="4:32" s="1" customFormat="1" ht="20.100000000000001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3"/>
      <c r="X102" s="79"/>
      <c r="Y102" s="2"/>
      <c r="Z102" s="78"/>
      <c r="AA102" s="37"/>
      <c r="AB102" s="128"/>
      <c r="AD102" s="2"/>
      <c r="AE102" s="2"/>
      <c r="AF102" s="2"/>
    </row>
    <row r="103" spans="4:32" s="1" customFormat="1" ht="20.100000000000001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3"/>
      <c r="X103" s="79"/>
      <c r="Y103" s="2"/>
      <c r="Z103" s="78"/>
      <c r="AA103" s="37"/>
      <c r="AB103" s="128"/>
      <c r="AD103" s="2"/>
      <c r="AE103" s="2"/>
      <c r="AF103" s="2"/>
    </row>
    <row r="104" spans="4:32" s="1" customFormat="1" ht="20.100000000000001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3"/>
      <c r="X104" s="79"/>
      <c r="Y104" s="2"/>
      <c r="Z104" s="78"/>
      <c r="AA104" s="37"/>
      <c r="AB104" s="128"/>
      <c r="AD104" s="2"/>
      <c r="AE104" s="2"/>
      <c r="AF104" s="2"/>
    </row>
    <row r="105" spans="4:32" s="1" customFormat="1" ht="20.100000000000001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3"/>
      <c r="X105" s="79"/>
      <c r="Y105" s="2"/>
      <c r="Z105" s="78"/>
      <c r="AA105" s="37"/>
      <c r="AB105" s="128"/>
      <c r="AD105" s="2"/>
      <c r="AE105" s="2"/>
      <c r="AF105" s="2"/>
    </row>
    <row r="106" spans="4:32" s="1" customFormat="1" ht="20.100000000000001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3"/>
      <c r="X106" s="79"/>
      <c r="Y106" s="2"/>
      <c r="Z106" s="78"/>
      <c r="AA106" s="37"/>
      <c r="AB106" s="128"/>
      <c r="AD106" s="2"/>
      <c r="AE106" s="2"/>
      <c r="AF106" s="2"/>
    </row>
    <row r="107" spans="4:32" s="1" customFormat="1" ht="20.100000000000001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3"/>
      <c r="X107" s="79"/>
      <c r="Y107" s="2"/>
      <c r="Z107" s="78"/>
      <c r="AA107" s="37"/>
      <c r="AB107" s="128"/>
      <c r="AD107" s="2"/>
      <c r="AE107" s="2"/>
      <c r="AF107" s="2"/>
    </row>
    <row r="108" spans="4:32" s="1" customFormat="1" ht="20.100000000000001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33"/>
      <c r="X108" s="79"/>
      <c r="Y108" s="2"/>
      <c r="Z108" s="78"/>
      <c r="AA108" s="37"/>
      <c r="AB108" s="128"/>
      <c r="AD108" s="2"/>
      <c r="AE108" s="2"/>
      <c r="AF108" s="2"/>
    </row>
    <row r="109" spans="4:32" s="1" customFormat="1" ht="20.100000000000001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3"/>
      <c r="X109" s="79"/>
      <c r="Y109" s="2"/>
      <c r="Z109" s="78"/>
      <c r="AA109" s="37"/>
      <c r="AB109" s="128"/>
      <c r="AD109" s="2"/>
      <c r="AE109" s="2"/>
      <c r="AF109" s="2"/>
    </row>
    <row r="110" spans="4:32" s="1" customFormat="1" ht="20.100000000000001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3"/>
      <c r="X110" s="79"/>
      <c r="Y110" s="2"/>
      <c r="Z110" s="78"/>
      <c r="AA110" s="37"/>
      <c r="AB110" s="128"/>
      <c r="AD110" s="2"/>
      <c r="AE110" s="2"/>
      <c r="AF110" s="2"/>
    </row>
    <row r="111" spans="4:32" s="1" customFormat="1" ht="20.100000000000001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33"/>
      <c r="X111" s="79"/>
      <c r="Y111" s="2"/>
      <c r="Z111" s="78"/>
      <c r="AA111" s="37"/>
      <c r="AB111" s="128"/>
      <c r="AD111" s="2"/>
      <c r="AE111" s="2"/>
      <c r="AF111" s="2"/>
    </row>
    <row r="112" spans="4:32" s="1" customFormat="1" ht="20.100000000000001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3"/>
      <c r="X112" s="79"/>
      <c r="Y112" s="2"/>
      <c r="Z112" s="78"/>
      <c r="AA112" s="37"/>
      <c r="AB112" s="128"/>
      <c r="AD112" s="2"/>
      <c r="AE112" s="2"/>
      <c r="AF112" s="2"/>
    </row>
    <row r="113" spans="4:32" s="1" customFormat="1" ht="20.100000000000001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33"/>
      <c r="X113" s="79"/>
      <c r="Y113" s="2"/>
      <c r="Z113" s="78"/>
      <c r="AA113" s="37"/>
      <c r="AB113" s="128"/>
      <c r="AD113" s="2"/>
      <c r="AE113" s="2"/>
      <c r="AF113" s="2"/>
    </row>
    <row r="114" spans="4:32" s="1" customFormat="1" ht="20.100000000000001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33"/>
      <c r="X114" s="79"/>
      <c r="Y114" s="2"/>
      <c r="Z114" s="78"/>
      <c r="AA114" s="37"/>
      <c r="AB114" s="128"/>
      <c r="AD114" s="2"/>
      <c r="AE114" s="2"/>
      <c r="AF114" s="2"/>
    </row>
    <row r="115" spans="4:32" s="1" customFormat="1" ht="20.100000000000001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33"/>
      <c r="X115" s="79"/>
      <c r="Y115" s="2"/>
      <c r="Z115" s="78"/>
      <c r="AA115" s="37"/>
      <c r="AB115" s="128"/>
      <c r="AD115" s="2"/>
      <c r="AE115" s="2"/>
      <c r="AF115" s="2"/>
    </row>
    <row r="116" spans="4:32" s="1" customFormat="1" ht="20.100000000000001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33"/>
      <c r="X116" s="79"/>
      <c r="Y116" s="2"/>
      <c r="Z116" s="78"/>
      <c r="AA116" s="37"/>
      <c r="AB116" s="128"/>
      <c r="AD116" s="2"/>
      <c r="AE116" s="2"/>
      <c r="AF116" s="2"/>
    </row>
    <row r="117" spans="4:32" s="1" customFormat="1" ht="20.100000000000001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33"/>
      <c r="X117" s="79"/>
      <c r="Y117" s="2"/>
      <c r="Z117" s="78"/>
      <c r="AA117" s="37"/>
      <c r="AB117" s="128"/>
      <c r="AD117" s="2"/>
      <c r="AE117" s="2"/>
      <c r="AF117" s="2"/>
    </row>
    <row r="118" spans="4:32" s="1" customFormat="1" ht="20.100000000000001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33"/>
      <c r="X118" s="79"/>
      <c r="Y118" s="2"/>
      <c r="Z118" s="78"/>
      <c r="AA118" s="37"/>
      <c r="AB118" s="128"/>
      <c r="AD118" s="2"/>
      <c r="AE118" s="2"/>
      <c r="AF118" s="2"/>
    </row>
    <row r="119" spans="4:32" s="1" customFormat="1" ht="20.100000000000001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33"/>
      <c r="X119" s="79"/>
      <c r="Y119" s="2"/>
      <c r="Z119" s="78"/>
      <c r="AA119" s="37"/>
      <c r="AB119" s="128"/>
      <c r="AD119" s="2"/>
      <c r="AE119" s="2"/>
      <c r="AF119" s="2"/>
    </row>
    <row r="120" spans="4:32" s="1" customFormat="1" ht="20.100000000000001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33"/>
      <c r="X120" s="79"/>
      <c r="Y120" s="2"/>
      <c r="Z120" s="78"/>
      <c r="AA120" s="37"/>
      <c r="AB120" s="128"/>
      <c r="AD120" s="2"/>
      <c r="AE120" s="2"/>
      <c r="AF120" s="2"/>
    </row>
    <row r="121" spans="4:32" s="1" customFormat="1" ht="20.100000000000001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33"/>
      <c r="X121" s="2"/>
      <c r="Y121" s="2"/>
      <c r="Z121" s="121"/>
      <c r="AA121" s="7"/>
      <c r="AB121" s="128"/>
      <c r="AD121" s="2"/>
      <c r="AE121" s="2"/>
      <c r="AF121" s="2"/>
    </row>
    <row r="122" spans="4:32" s="1" customFormat="1" ht="20.100000000000001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33"/>
      <c r="X122" s="64"/>
      <c r="Y122" s="2"/>
      <c r="Z122" s="121"/>
      <c r="AA122" s="7"/>
      <c r="AB122" s="128"/>
      <c r="AD122" s="2"/>
      <c r="AE122" s="2"/>
      <c r="AF122" s="2"/>
    </row>
    <row r="123" spans="4:32" s="1" customFormat="1" ht="20.100000000000001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33"/>
      <c r="X123" s="2"/>
      <c r="Y123" s="2"/>
      <c r="Z123" s="121"/>
      <c r="AA123" s="7"/>
      <c r="AB123" s="128"/>
      <c r="AD123" s="2"/>
      <c r="AE123" s="2"/>
      <c r="AF123" s="2"/>
    </row>
    <row r="124" spans="4:32" s="1" customFormat="1" ht="20.100000000000001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3"/>
      <c r="X124" s="64"/>
      <c r="Y124" s="64"/>
      <c r="Z124" s="66"/>
      <c r="AA124" s="133"/>
      <c r="AB124" s="128"/>
      <c r="AD124" s="2"/>
      <c r="AE124" s="2"/>
      <c r="AF124" s="2"/>
    </row>
    <row r="125" spans="4:32" s="1" customFormat="1" ht="20.100000000000001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33"/>
      <c r="X125" s="64"/>
      <c r="Y125" s="64"/>
      <c r="Z125" s="66"/>
      <c r="AA125" s="133"/>
      <c r="AB125" s="128"/>
      <c r="AD125" s="2"/>
      <c r="AE125" s="2"/>
      <c r="AF125" s="2"/>
    </row>
    <row r="126" spans="4:32" s="1" customFormat="1" ht="20.100000000000001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33"/>
      <c r="X126" s="64"/>
      <c r="Y126" s="64"/>
      <c r="Z126" s="66"/>
      <c r="AA126" s="133"/>
      <c r="AB126" s="128"/>
      <c r="AD126" s="2"/>
      <c r="AE126" s="2"/>
      <c r="AF126" s="2"/>
    </row>
    <row r="127" spans="4:32" s="1" customFormat="1" ht="20.100000000000001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33"/>
      <c r="X127" s="79"/>
      <c r="Y127" s="2"/>
      <c r="Z127" s="80"/>
      <c r="AA127" s="37"/>
      <c r="AB127" s="128"/>
      <c r="AD127" s="2"/>
      <c r="AE127" s="2"/>
      <c r="AF127" s="2"/>
    </row>
    <row r="128" spans="4:32" s="1" customFormat="1" ht="20.100000000000001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33"/>
      <c r="X128" s="79"/>
      <c r="Y128" s="2"/>
      <c r="Z128" s="78"/>
      <c r="AA128" s="37"/>
      <c r="AB128" s="128"/>
      <c r="AD128" s="2"/>
      <c r="AE128" s="2"/>
      <c r="AF128" s="2"/>
    </row>
    <row r="129" spans="4:32" s="1" customFormat="1" ht="20.100000000000001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3"/>
      <c r="X129" s="79"/>
      <c r="Y129" s="2"/>
      <c r="Z129" s="78"/>
      <c r="AA129" s="37"/>
      <c r="AB129" s="128"/>
      <c r="AD129" s="2"/>
      <c r="AE129" s="2"/>
      <c r="AF129" s="2"/>
    </row>
    <row r="130" spans="4:32" s="1" customFormat="1" ht="20.100000000000001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33"/>
      <c r="X130" s="79"/>
      <c r="Y130" s="2"/>
      <c r="Z130" s="78"/>
      <c r="AA130" s="37"/>
      <c r="AB130" s="128"/>
      <c r="AD130" s="2"/>
      <c r="AE130" s="2"/>
      <c r="AF130" s="2"/>
    </row>
    <row r="131" spans="4:32" s="1" customFormat="1" ht="20.100000000000001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33"/>
      <c r="X131" s="79"/>
      <c r="Y131" s="2"/>
      <c r="Z131" s="78"/>
      <c r="AA131" s="37"/>
      <c r="AB131" s="128"/>
      <c r="AD131" s="2"/>
      <c r="AE131" s="2"/>
      <c r="AF131" s="2"/>
    </row>
    <row r="132" spans="4:32" s="1" customFormat="1" ht="20.100000000000001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33"/>
      <c r="X132" s="79"/>
      <c r="Y132" s="2"/>
      <c r="Z132" s="78"/>
      <c r="AA132" s="37"/>
      <c r="AB132" s="128"/>
      <c r="AD132" s="2"/>
      <c r="AE132" s="2"/>
      <c r="AF132" s="2"/>
    </row>
    <row r="133" spans="4:32" s="1" customFormat="1" ht="20.100000000000001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33"/>
      <c r="X133" s="79"/>
      <c r="Y133" s="2"/>
      <c r="Z133" s="78"/>
      <c r="AA133" s="37"/>
      <c r="AB133" s="128"/>
      <c r="AD133" s="2"/>
      <c r="AE133" s="2"/>
      <c r="AF133" s="2"/>
    </row>
    <row r="134" spans="4:32" s="1" customFormat="1" ht="20.100000000000001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33"/>
      <c r="X134" s="79"/>
      <c r="Y134" s="2"/>
      <c r="Z134" s="78"/>
      <c r="AA134" s="37"/>
      <c r="AB134" s="128"/>
      <c r="AD134" s="2"/>
      <c r="AE134" s="2"/>
      <c r="AF134" s="2"/>
    </row>
    <row r="135" spans="4:32" s="1" customFormat="1" ht="20.100000000000001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33"/>
      <c r="X135" s="79"/>
      <c r="Y135" s="2"/>
      <c r="Z135" s="78"/>
      <c r="AA135" s="37"/>
      <c r="AB135" s="128"/>
      <c r="AD135" s="2"/>
      <c r="AE135" s="2"/>
      <c r="AF135" s="2"/>
    </row>
    <row r="136" spans="4:32" s="1" customFormat="1" ht="20.100000000000001" customHeight="1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  <c r="W136" s="33"/>
      <c r="X136" s="79"/>
      <c r="Y136" s="2"/>
      <c r="Z136" s="78"/>
      <c r="AA136" s="37"/>
      <c r="AB136" s="128"/>
      <c r="AD136" s="2"/>
      <c r="AE136" s="2"/>
      <c r="AF136" s="2"/>
    </row>
    <row r="137" spans="4:32" s="1" customFormat="1" ht="20.100000000000001" customHeight="1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  <c r="W137" s="33"/>
      <c r="X137" s="79"/>
      <c r="Y137" s="2"/>
      <c r="Z137" s="78"/>
      <c r="AA137" s="37"/>
      <c r="AB137" s="128"/>
      <c r="AD137" s="2"/>
      <c r="AE137" s="2"/>
      <c r="AF137" s="2"/>
    </row>
    <row r="138" spans="4:32" s="1" customFormat="1" ht="20.100000000000001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  <c r="W138" s="33"/>
      <c r="X138" s="79"/>
      <c r="Y138" s="2"/>
      <c r="Z138" s="78"/>
      <c r="AA138" s="37"/>
      <c r="AB138" s="128"/>
      <c r="AD138" s="2"/>
      <c r="AE138" s="2"/>
      <c r="AF138" s="2"/>
    </row>
    <row r="139" spans="4:32" s="1" customFormat="1" ht="20.100000000000001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  <c r="W139" s="33"/>
      <c r="X139" s="79"/>
      <c r="Y139" s="2"/>
      <c r="Z139" s="78"/>
      <c r="AA139" s="37"/>
      <c r="AB139" s="128"/>
      <c r="AD139" s="2"/>
      <c r="AE139" s="2"/>
      <c r="AF139" s="2"/>
    </row>
    <row r="140" spans="4:32" s="1" customFormat="1" ht="20.100000000000001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33"/>
      <c r="X140" s="79"/>
      <c r="Y140" s="2"/>
      <c r="Z140" s="78"/>
      <c r="AA140" s="37"/>
      <c r="AB140" s="128"/>
      <c r="AD140" s="2"/>
      <c r="AE140" s="2"/>
      <c r="AF140" s="2"/>
    </row>
    <row r="141" spans="4:32" s="1" customFormat="1" ht="20.100000000000001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33"/>
      <c r="X141" s="79"/>
      <c r="Y141" s="2"/>
      <c r="Z141" s="78"/>
      <c r="AA141" s="37"/>
      <c r="AB141" s="128"/>
      <c r="AD141" s="2"/>
      <c r="AE141" s="2"/>
      <c r="AF141" s="2"/>
    </row>
    <row r="142" spans="4:32" s="1" customFormat="1" ht="20.100000000000001" customHeight="1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  <c r="W142" s="33"/>
      <c r="X142" s="79"/>
      <c r="Y142" s="2"/>
      <c r="Z142" s="78"/>
      <c r="AA142" s="37"/>
      <c r="AB142" s="128"/>
      <c r="AD142" s="2"/>
      <c r="AE142" s="2"/>
      <c r="AF142" s="2"/>
    </row>
    <row r="143" spans="4:32" s="1" customFormat="1" ht="20.100000000000001" customHeight="1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33"/>
      <c r="X143" s="79"/>
      <c r="Y143" s="2"/>
      <c r="Z143" s="78"/>
      <c r="AA143" s="37"/>
      <c r="AB143" s="128"/>
      <c r="AD143" s="2"/>
      <c r="AE143" s="2"/>
      <c r="AF143" s="2"/>
    </row>
    <row r="144" spans="4:32" s="1" customFormat="1" ht="20.100000000000001" customHeight="1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33"/>
      <c r="X144" s="79"/>
      <c r="Y144" s="2"/>
      <c r="Z144" s="78"/>
      <c r="AA144" s="37"/>
      <c r="AB144" s="128"/>
      <c r="AD144" s="2"/>
      <c r="AE144" s="2"/>
      <c r="AF144" s="2"/>
    </row>
    <row r="145" spans="4:32" s="1" customFormat="1" ht="20.100000000000001" customHeight="1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  <c r="W145" s="33"/>
      <c r="X145" s="79"/>
      <c r="Y145" s="2"/>
      <c r="Z145" s="78"/>
      <c r="AA145" s="37"/>
      <c r="AB145" s="128"/>
      <c r="AD145" s="2"/>
      <c r="AE145" s="2"/>
      <c r="AF145" s="2"/>
    </row>
    <row r="146" spans="4:32" s="1" customFormat="1" ht="20.100000000000001" customHeight="1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33"/>
      <c r="X146" s="79"/>
      <c r="Y146" s="2"/>
      <c r="Z146" s="78"/>
      <c r="AA146" s="37"/>
      <c r="AB146" s="128"/>
      <c r="AD146" s="2"/>
      <c r="AE146" s="2"/>
      <c r="AF146" s="2"/>
    </row>
    <row r="147" spans="4:32" s="1" customFormat="1" ht="20.100000000000001" customHeight="1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33"/>
      <c r="X147" s="79"/>
      <c r="Y147" s="2"/>
      <c r="Z147" s="78"/>
      <c r="AA147" s="37"/>
      <c r="AB147" s="128"/>
      <c r="AD147" s="2"/>
      <c r="AE147" s="2"/>
      <c r="AF147" s="2"/>
    </row>
    <row r="148" spans="4:32" s="1" customFormat="1" ht="20.100000000000001" customHeight="1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  <c r="W148" s="33"/>
      <c r="X148" s="79"/>
      <c r="Y148" s="2"/>
      <c r="Z148" s="78"/>
      <c r="AA148" s="37"/>
      <c r="AB148" s="128"/>
      <c r="AD148" s="2"/>
      <c r="AE148" s="2"/>
      <c r="AF148" s="2"/>
    </row>
    <row r="149" spans="4:32" s="1" customFormat="1" ht="20.100000000000001" customHeight="1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33"/>
      <c r="X149" s="79"/>
      <c r="Y149" s="2"/>
      <c r="Z149" s="78"/>
      <c r="AA149" s="37"/>
      <c r="AB149" s="128"/>
      <c r="AD149" s="2"/>
      <c r="AE149" s="2"/>
      <c r="AF149" s="2"/>
    </row>
    <row r="150" spans="4:32" s="1" customFormat="1" ht="20.100000000000001" customHeight="1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  <c r="W150" s="33"/>
      <c r="X150" s="79"/>
      <c r="Y150" s="2"/>
      <c r="Z150" s="78"/>
      <c r="AA150" s="37"/>
      <c r="AB150" s="128"/>
      <c r="AD150" s="2"/>
      <c r="AE150" s="2"/>
      <c r="AF150" s="2"/>
    </row>
    <row r="151" spans="4:32" s="1" customFormat="1" ht="20.100000000000001" customHeight="1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  <c r="W151" s="33"/>
      <c r="X151" s="79"/>
      <c r="Y151" s="2"/>
      <c r="Z151" s="78"/>
      <c r="AA151" s="37"/>
      <c r="AB151" s="128"/>
      <c r="AD151" s="2"/>
      <c r="AE151" s="2"/>
      <c r="AF151" s="2"/>
    </row>
    <row r="152" spans="4:32" s="1" customFormat="1" ht="20.100000000000001" customHeight="1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  <c r="W152" s="33"/>
      <c r="X152" s="79"/>
      <c r="Y152" s="2"/>
      <c r="Z152" s="78"/>
      <c r="AA152" s="37"/>
      <c r="AB152" s="128"/>
      <c r="AD152" s="2"/>
      <c r="AE152" s="2"/>
      <c r="AF152" s="2"/>
    </row>
    <row r="153" spans="4:32" s="1" customFormat="1" ht="20.100000000000001" customHeight="1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33"/>
      <c r="X153" s="79"/>
      <c r="Y153" s="2"/>
      <c r="Z153" s="78"/>
      <c r="AA153" s="37"/>
      <c r="AB153" s="128"/>
      <c r="AD153" s="2"/>
      <c r="AE153" s="2"/>
      <c r="AF153" s="2"/>
    </row>
    <row r="154" spans="4:32" s="1" customFormat="1" ht="20.100000000000001" customHeight="1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  <c r="W154" s="33"/>
      <c r="X154" s="79"/>
      <c r="Y154" s="2"/>
      <c r="Z154" s="78"/>
      <c r="AA154" s="37"/>
      <c r="AB154" s="128"/>
      <c r="AD154" s="2"/>
      <c r="AE154" s="2"/>
      <c r="AF154" s="2"/>
    </row>
    <row r="155" spans="4:32" ht="20.100000000000001" customHeight="1" x14ac:dyDescent="0.2">
      <c r="W155" s="33"/>
      <c r="X155" s="79"/>
      <c r="Z155" s="78"/>
      <c r="AA155" s="37"/>
      <c r="AB155" s="128"/>
    </row>
    <row r="156" spans="4:32" ht="20.100000000000001" customHeight="1" x14ac:dyDescent="0.2">
      <c r="W156" s="33"/>
      <c r="X156" s="79"/>
      <c r="Z156" s="78"/>
      <c r="AA156" s="37"/>
      <c r="AB156" s="128"/>
    </row>
    <row r="157" spans="4:32" ht="20.100000000000001" customHeight="1" x14ac:dyDescent="0.2">
      <c r="W157" s="33"/>
      <c r="X157" s="79"/>
      <c r="Z157" s="78"/>
      <c r="AA157" s="37"/>
      <c r="AB157" s="128"/>
    </row>
    <row r="158" spans="4:32" ht="20.100000000000001" customHeight="1" x14ac:dyDescent="0.2">
      <c r="W158" s="33"/>
      <c r="X158" s="64"/>
      <c r="Z158" s="121"/>
    </row>
    <row r="159" spans="4:32" ht="20.100000000000001" customHeight="1" x14ac:dyDescent="0.2">
      <c r="W159" s="33"/>
      <c r="Z159" s="121"/>
    </row>
    <row r="160" spans="4:32" ht="20.100000000000001" customHeight="1" x14ac:dyDescent="0.2">
      <c r="W160" s="33"/>
      <c r="X160" s="64"/>
      <c r="Y160" s="64"/>
      <c r="Z160" s="66"/>
      <c r="AA160" s="133"/>
    </row>
    <row r="161" spans="23:27" ht="20.100000000000001" customHeight="1" x14ac:dyDescent="0.2">
      <c r="W161" s="33"/>
      <c r="X161" s="64"/>
      <c r="Y161" s="64"/>
      <c r="Z161" s="66"/>
      <c r="AA161" s="133"/>
    </row>
    <row r="162" spans="23:27" ht="20.100000000000001" customHeight="1" x14ac:dyDescent="0.2">
      <c r="W162" s="33"/>
      <c r="X162" s="64"/>
      <c r="Y162" s="64"/>
      <c r="Z162" s="66"/>
      <c r="AA162" s="133"/>
    </row>
    <row r="163" spans="23:27" ht="20.100000000000001" customHeight="1" x14ac:dyDescent="0.2">
      <c r="W163" s="33"/>
      <c r="X163" s="79"/>
      <c r="Z163" s="80"/>
      <c r="AA163" s="37"/>
    </row>
  </sheetData>
  <mergeCells count="34">
    <mergeCell ref="B4:B5"/>
    <mergeCell ref="D4:D5"/>
    <mergeCell ref="E4:E5"/>
    <mergeCell ref="F4:F5"/>
    <mergeCell ref="G4:G5"/>
    <mergeCell ref="E3:J3"/>
    <mergeCell ref="K3:Q3"/>
    <mergeCell ref="AD4:AD5"/>
    <mergeCell ref="E24:F24"/>
    <mergeCell ref="Y4:Y5"/>
    <mergeCell ref="AA4:AA5"/>
    <mergeCell ref="AC4:AC5"/>
    <mergeCell ref="T3:W3"/>
    <mergeCell ref="H4:H5"/>
    <mergeCell ref="I4:I5"/>
    <mergeCell ref="R4:R5"/>
    <mergeCell ref="S4:S5"/>
    <mergeCell ref="T4:T5"/>
    <mergeCell ref="U4:U5"/>
    <mergeCell ref="J4:J5"/>
    <mergeCell ref="K4:K5"/>
    <mergeCell ref="W4:W5"/>
    <mergeCell ref="X4:X5"/>
    <mergeCell ref="P4:P5"/>
    <mergeCell ref="Q4:Q5"/>
    <mergeCell ref="L4:L5"/>
    <mergeCell ref="O4:O5"/>
    <mergeCell ref="M4:M5"/>
    <mergeCell ref="N4:N5"/>
    <mergeCell ref="H48:L48"/>
    <mergeCell ref="H49:L49"/>
    <mergeCell ref="H37:L37"/>
    <mergeCell ref="H38:L38"/>
    <mergeCell ref="V4:V5"/>
  </mergeCells>
  <printOptions horizontalCentered="1"/>
  <pageMargins left="0.39370078740157483" right="0.39370078740157483" top="0.39370078740157483" bottom="0.39370078740157483" header="0" footer="0"/>
  <pageSetup paperSize="9" scale="43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EBCE-6B35-4ACC-B9F9-5F316BC570D0}">
  <dimension ref="A1:U44"/>
  <sheetViews>
    <sheetView showGridLines="0" tabSelected="1" zoomScale="80" zoomScaleNormal="80" workbookViewId="0">
      <selection activeCell="G9" sqref="G9"/>
    </sheetView>
  </sheetViews>
  <sheetFormatPr defaultColWidth="6.85546875" defaultRowHeight="15" customHeight="1" x14ac:dyDescent="0.2"/>
  <cols>
    <col min="1" max="1" width="48.5703125" style="175" customWidth="1"/>
    <col min="2" max="2" width="16.7109375" style="189" customWidth="1"/>
    <col min="3" max="10" width="16.7109375" style="175" customWidth="1"/>
    <col min="11" max="13" width="17.7109375" style="175" hidden="1" customWidth="1"/>
    <col min="14" max="14" width="17.7109375" style="175" customWidth="1"/>
    <col min="15" max="15" width="14.7109375" style="175" customWidth="1"/>
    <col min="16" max="16" width="17.5703125" style="175" customWidth="1"/>
    <col min="17" max="17" width="16.28515625" style="175" bestFit="1" customWidth="1"/>
    <col min="18" max="18" width="16.140625" style="189" bestFit="1" customWidth="1"/>
    <col min="19" max="19" width="12.140625" style="175" bestFit="1" customWidth="1"/>
    <col min="20" max="20" width="16.140625" style="175" bestFit="1" customWidth="1"/>
    <col min="21" max="21" width="15.42578125" style="175" bestFit="1" customWidth="1"/>
    <col min="22" max="16384" width="6.85546875" style="175"/>
  </cols>
  <sheetData>
    <row r="1" spans="1:21" ht="90" customHeight="1" x14ac:dyDescent="0.2">
      <c r="B1" s="176"/>
      <c r="R1" s="175"/>
    </row>
    <row r="2" spans="1:21" s="178" customFormat="1" ht="18" customHeight="1" x14ac:dyDescent="0.2">
      <c r="A2" s="249" t="s">
        <v>103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R2" s="197"/>
    </row>
    <row r="3" spans="1:21" s="178" customFormat="1" ht="18" customHeight="1" x14ac:dyDescent="0.2">
      <c r="A3" s="250" t="s">
        <v>130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180"/>
      <c r="R3" s="198"/>
    </row>
    <row r="4" spans="1:21" s="178" customFormat="1" ht="18" customHeight="1" x14ac:dyDescent="0.2">
      <c r="A4" s="250" t="s">
        <v>134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</row>
    <row r="5" spans="1:21" s="180" customFormat="1" ht="18" customHeight="1" x14ac:dyDescent="0.2">
      <c r="A5" s="250" t="s">
        <v>190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R5" s="199"/>
    </row>
    <row r="6" spans="1:21" ht="18" customHeight="1" x14ac:dyDescent="0.2">
      <c r="B6" s="182"/>
      <c r="C6" s="182"/>
      <c r="D6" s="182"/>
      <c r="E6" s="182"/>
      <c r="F6" s="182"/>
      <c r="G6" s="192"/>
      <c r="H6" s="182"/>
      <c r="I6" s="182"/>
      <c r="J6" s="182"/>
      <c r="K6" s="182"/>
      <c r="L6" s="182"/>
      <c r="N6" s="183"/>
      <c r="R6" s="175"/>
    </row>
    <row r="7" spans="1:21" ht="18" customHeight="1" x14ac:dyDescent="0.2">
      <c r="A7" s="184"/>
      <c r="B7" s="194" t="s">
        <v>107</v>
      </c>
      <c r="C7" s="194" t="s">
        <v>108</v>
      </c>
      <c r="D7" s="194" t="s">
        <v>109</v>
      </c>
      <c r="E7" s="194" t="s">
        <v>117</v>
      </c>
      <c r="F7" s="194" t="s">
        <v>118</v>
      </c>
      <c r="G7" s="194" t="s">
        <v>119</v>
      </c>
      <c r="H7" s="194" t="s">
        <v>120</v>
      </c>
      <c r="I7" s="194" t="s">
        <v>121</v>
      </c>
      <c r="J7" s="194" t="s">
        <v>122</v>
      </c>
      <c r="K7" s="194" t="s">
        <v>123</v>
      </c>
      <c r="L7" s="194" t="s">
        <v>135</v>
      </c>
      <c r="M7" s="194" t="s">
        <v>136</v>
      </c>
      <c r="N7" s="194" t="s">
        <v>0</v>
      </c>
      <c r="R7" s="175"/>
    </row>
    <row r="8" spans="1:21" ht="18" customHeight="1" x14ac:dyDescent="0.2"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R8" s="175"/>
    </row>
    <row r="9" spans="1:21" ht="18" customHeight="1" x14ac:dyDescent="0.2">
      <c r="A9" s="206" t="s">
        <v>1</v>
      </c>
      <c r="B9" s="208">
        <f t="shared" ref="B9:N9" si="0">SUM(B10:B14)</f>
        <v>51497979.180000007</v>
      </c>
      <c r="C9" s="208">
        <f t="shared" si="0"/>
        <v>56450428.830000006</v>
      </c>
      <c r="D9" s="208">
        <f t="shared" si="0"/>
        <v>56349153.270000003</v>
      </c>
      <c r="E9" s="208">
        <f t="shared" si="0"/>
        <v>57137124.950000003</v>
      </c>
      <c r="F9" s="208">
        <f t="shared" si="0"/>
        <v>57957883.980000012</v>
      </c>
      <c r="G9" s="208">
        <f t="shared" si="0"/>
        <v>56796303.290000007</v>
      </c>
      <c r="H9" s="208">
        <f t="shared" si="0"/>
        <v>57491567.530000001</v>
      </c>
      <c r="I9" s="208">
        <f t="shared" si="0"/>
        <v>57099600.140000008</v>
      </c>
      <c r="J9" s="208">
        <f t="shared" si="0"/>
        <v>57138929.939999998</v>
      </c>
      <c r="K9" s="208">
        <f t="shared" si="0"/>
        <v>0</v>
      </c>
      <c r="L9" s="208">
        <f t="shared" si="0"/>
        <v>0</v>
      </c>
      <c r="M9" s="208">
        <f t="shared" si="0"/>
        <v>0</v>
      </c>
      <c r="N9" s="208">
        <f t="shared" si="0"/>
        <v>507918971.10999995</v>
      </c>
      <c r="O9" s="196"/>
      <c r="P9" s="196"/>
      <c r="Q9" s="196"/>
      <c r="R9" s="196"/>
      <c r="S9" s="183"/>
      <c r="U9" s="196"/>
    </row>
    <row r="10" spans="1:21" ht="18" customHeight="1" x14ac:dyDescent="0.2">
      <c r="A10" s="187" t="s">
        <v>131</v>
      </c>
      <c r="B10" s="210">
        <v>49689719.079999998</v>
      </c>
      <c r="C10" s="210">
        <v>53784545.68</v>
      </c>
      <c r="D10" s="210">
        <v>53880347.200000003</v>
      </c>
      <c r="E10" s="210">
        <v>53863105.850000001</v>
      </c>
      <c r="F10" s="210">
        <v>53962394.030000001</v>
      </c>
      <c r="G10" s="210">
        <v>53821118.57</v>
      </c>
      <c r="H10" s="210">
        <v>53946791.460000001</v>
      </c>
      <c r="I10" s="210">
        <v>53869367.869999997</v>
      </c>
      <c r="J10" s="210">
        <v>53857100.460000001</v>
      </c>
      <c r="K10" s="210"/>
      <c r="L10" s="210"/>
      <c r="M10" s="210"/>
      <c r="N10" s="217">
        <f>SUM(B10:M10)</f>
        <v>480674490.19999993</v>
      </c>
      <c r="O10" s="192"/>
      <c r="P10" s="189"/>
      <c r="R10" s="175"/>
    </row>
    <row r="11" spans="1:21" ht="18" customHeight="1" x14ac:dyDescent="0.2">
      <c r="A11" s="187" t="s">
        <v>126</v>
      </c>
      <c r="B11" s="210">
        <v>1433839.77</v>
      </c>
      <c r="C11" s="210">
        <v>1389882.8800000001</v>
      </c>
      <c r="D11" s="210">
        <v>1272868.73</v>
      </c>
      <c r="E11" s="210">
        <v>1812895.9300000004</v>
      </c>
      <c r="F11" s="210">
        <v>1713283.31</v>
      </c>
      <c r="G11" s="210">
        <v>1491585.18</v>
      </c>
      <c r="H11" s="210">
        <v>1796281.5</v>
      </c>
      <c r="I11" s="210">
        <v>1400927.09</v>
      </c>
      <c r="J11" s="210">
        <v>1374882.6500000001</v>
      </c>
      <c r="K11" s="210"/>
      <c r="L11" s="210"/>
      <c r="M11" s="210"/>
      <c r="N11" s="217">
        <f>SUM(B11:M11)</f>
        <v>13686447.040000001</v>
      </c>
      <c r="O11" s="192"/>
      <c r="P11" s="189"/>
      <c r="R11" s="175"/>
    </row>
    <row r="12" spans="1:21" ht="18" customHeight="1" x14ac:dyDescent="0.2">
      <c r="A12" s="187" t="s">
        <v>84</v>
      </c>
      <c r="B12" s="210">
        <v>286195.31</v>
      </c>
      <c r="C12" s="210">
        <v>65870.129999999946</v>
      </c>
      <c r="D12" s="210">
        <v>487202.7</v>
      </c>
      <c r="E12" s="210">
        <v>285299.73</v>
      </c>
      <c r="F12" s="210">
        <v>758999.1</v>
      </c>
      <c r="G12" s="210">
        <v>291783.71000000002</v>
      </c>
      <c r="H12" s="210">
        <v>743666.61</v>
      </c>
      <c r="I12" s="210">
        <v>696048.67</v>
      </c>
      <c r="J12" s="210">
        <v>757630.9</v>
      </c>
      <c r="K12" s="210"/>
      <c r="L12" s="210"/>
      <c r="M12" s="210"/>
      <c r="N12" s="217">
        <f>SUM(B12:M12)</f>
        <v>4372696.8599999994</v>
      </c>
      <c r="O12" s="193"/>
      <c r="P12" s="196"/>
      <c r="R12" s="175"/>
    </row>
    <row r="13" spans="1:21" ht="18" customHeight="1" x14ac:dyDescent="0.2">
      <c r="A13" s="187" t="s">
        <v>127</v>
      </c>
      <c r="B13" s="210">
        <v>24146.95</v>
      </c>
      <c r="C13" s="210">
        <v>24146.95</v>
      </c>
      <c r="D13" s="210">
        <v>24146.95</v>
      </c>
      <c r="E13" s="210">
        <v>24146.95</v>
      </c>
      <c r="F13" s="210">
        <v>24146.95</v>
      </c>
      <c r="G13" s="210">
        <v>24146.95</v>
      </c>
      <c r="H13" s="210">
        <v>24146.95</v>
      </c>
      <c r="I13" s="210">
        <v>24146.95</v>
      </c>
      <c r="J13" s="210">
        <v>27350.080000000002</v>
      </c>
      <c r="K13" s="210"/>
      <c r="L13" s="210"/>
      <c r="M13" s="210"/>
      <c r="N13" s="217">
        <f>SUM(B13:M13)</f>
        <v>220525.68000000005</v>
      </c>
      <c r="O13" s="193"/>
      <c r="P13" s="196"/>
      <c r="R13" s="175"/>
    </row>
    <row r="14" spans="1:21" ht="18" customHeight="1" x14ac:dyDescent="0.2">
      <c r="A14" s="187" t="s">
        <v>9</v>
      </c>
      <c r="B14" s="210">
        <v>64078.070000000007</v>
      </c>
      <c r="C14" s="210">
        <v>1185983.19</v>
      </c>
      <c r="D14" s="210">
        <v>684587.69000000006</v>
      </c>
      <c r="E14" s="210">
        <v>1151676.49</v>
      </c>
      <c r="F14" s="210">
        <v>1499060.59</v>
      </c>
      <c r="G14" s="210">
        <v>1167668.8799999999</v>
      </c>
      <c r="H14" s="210">
        <v>980681.01</v>
      </c>
      <c r="I14" s="210">
        <v>1109109.56</v>
      </c>
      <c r="J14" s="210">
        <v>1121965.8500000001</v>
      </c>
      <c r="K14" s="210"/>
      <c r="L14" s="210"/>
      <c r="M14" s="210"/>
      <c r="N14" s="217">
        <f>SUM(B14:M14)</f>
        <v>8964811.3300000001</v>
      </c>
      <c r="O14" s="192"/>
      <c r="P14" s="189"/>
      <c r="R14" s="175"/>
    </row>
    <row r="15" spans="1:21" s="186" customFormat="1" ht="18" customHeight="1" x14ac:dyDescent="0.2">
      <c r="A15" s="187"/>
      <c r="B15" s="218"/>
      <c r="C15" s="218"/>
      <c r="D15" s="210"/>
      <c r="E15" s="218"/>
      <c r="F15" s="218"/>
      <c r="G15" s="218"/>
      <c r="H15" s="218"/>
      <c r="I15" s="218"/>
      <c r="J15" s="218"/>
      <c r="K15" s="218"/>
      <c r="L15" s="218"/>
      <c r="M15" s="218"/>
      <c r="N15" s="217"/>
      <c r="Q15" s="201"/>
      <c r="R15" s="201"/>
      <c r="T15" s="201"/>
      <c r="U15" s="200"/>
    </row>
    <row r="16" spans="1:21" ht="18" customHeight="1" x14ac:dyDescent="0.2">
      <c r="A16" s="206" t="s">
        <v>2</v>
      </c>
      <c r="B16" s="208">
        <f t="shared" ref="B16:N16" si="1">SUM(B24:B32)+B23</f>
        <v>-50064362.779999986</v>
      </c>
      <c r="C16" s="208">
        <f t="shared" si="1"/>
        <v>-56108769.68999999</v>
      </c>
      <c r="D16" s="208">
        <f t="shared" si="1"/>
        <v>-60242803.320000008</v>
      </c>
      <c r="E16" s="208">
        <f t="shared" si="1"/>
        <v>-61173913.390000001</v>
      </c>
      <c r="F16" s="208">
        <f t="shared" si="1"/>
        <v>-58141392.620000005</v>
      </c>
      <c r="G16" s="208">
        <f t="shared" si="1"/>
        <v>-58788310.140000001</v>
      </c>
      <c r="H16" s="208">
        <f t="shared" si="1"/>
        <v>-61280172.310000002</v>
      </c>
      <c r="I16" s="208">
        <f t="shared" si="1"/>
        <v>-61280848.420000009</v>
      </c>
      <c r="J16" s="208">
        <f t="shared" si="1"/>
        <v>-61430579</v>
      </c>
      <c r="K16" s="208">
        <f t="shared" si="1"/>
        <v>0</v>
      </c>
      <c r="L16" s="208">
        <f t="shared" si="1"/>
        <v>0</v>
      </c>
      <c r="M16" s="208">
        <f t="shared" si="1"/>
        <v>0</v>
      </c>
      <c r="N16" s="208">
        <f t="shared" si="1"/>
        <v>-528511151.67000008</v>
      </c>
      <c r="O16" s="196"/>
      <c r="P16" s="196"/>
      <c r="Q16" s="196"/>
      <c r="R16" s="196"/>
      <c r="S16" s="183"/>
      <c r="U16" s="196"/>
    </row>
    <row r="17" spans="1:18" ht="18" customHeight="1" x14ac:dyDescent="0.2">
      <c r="A17" s="211" t="s">
        <v>112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R17" s="175"/>
    </row>
    <row r="18" spans="1:18" ht="18" customHeight="1" x14ac:dyDescent="0.2">
      <c r="A18" s="212" t="s">
        <v>116</v>
      </c>
      <c r="B18" s="210">
        <v>-22666234.939999994</v>
      </c>
      <c r="C18" s="210">
        <v>-22768884.019999996</v>
      </c>
      <c r="D18" s="218">
        <v>-26820968.199999999</v>
      </c>
      <c r="E18" s="210">
        <v>-26197485.149999999</v>
      </c>
      <c r="F18" s="210">
        <v>-24524828.059999995</v>
      </c>
      <c r="G18" s="210">
        <v>-24010460.93</v>
      </c>
      <c r="H18" s="210">
        <v>-24192761.150000002</v>
      </c>
      <c r="I18" s="210">
        <v>-25353344.399999999</v>
      </c>
      <c r="J18" s="210">
        <v>-25653359.030000001</v>
      </c>
      <c r="K18" s="210"/>
      <c r="L18" s="210"/>
      <c r="M18" s="210"/>
      <c r="N18" s="217">
        <f t="shared" ref="N18" si="2">SUM(B18:M18)</f>
        <v>-222188325.88000003</v>
      </c>
      <c r="R18" s="175"/>
    </row>
    <row r="19" spans="1:18" ht="18" customHeight="1" x14ac:dyDescent="0.2">
      <c r="A19" s="212" t="s">
        <v>115</v>
      </c>
      <c r="B19" s="210">
        <v>-2880037.43</v>
      </c>
      <c r="C19" s="210">
        <v>-2965756.9200000004</v>
      </c>
      <c r="D19" s="210">
        <v>-3966506.3200000003</v>
      </c>
      <c r="E19" s="210">
        <v>-3180281.49</v>
      </c>
      <c r="F19" s="210">
        <v>-3095926.2600000002</v>
      </c>
      <c r="G19" s="210">
        <v>-3070577.09</v>
      </c>
      <c r="H19" s="210">
        <v>-3064319.93</v>
      </c>
      <c r="I19" s="210">
        <v>-3290258.38</v>
      </c>
      <c r="J19" s="210">
        <v>-3305864.5900000003</v>
      </c>
      <c r="K19" s="210"/>
      <c r="L19" s="210"/>
      <c r="M19" s="210"/>
      <c r="N19" s="217">
        <f>SUM(B19:M19)</f>
        <v>-28819528.41</v>
      </c>
      <c r="O19" s="183"/>
      <c r="R19" s="196"/>
    </row>
    <row r="20" spans="1:18" ht="18" customHeight="1" x14ac:dyDescent="0.2">
      <c r="A20" s="212" t="s">
        <v>111</v>
      </c>
      <c r="B20" s="210">
        <v>-3047734.09</v>
      </c>
      <c r="C20" s="210">
        <v>-3003888.7699999996</v>
      </c>
      <c r="D20" s="218">
        <v>-3172753.6500000004</v>
      </c>
      <c r="E20" s="210">
        <v>-3151801.5</v>
      </c>
      <c r="F20" s="210">
        <v>-3072963.16</v>
      </c>
      <c r="G20" s="210">
        <v>-3222671.75</v>
      </c>
      <c r="H20" s="210">
        <v>-3266947.5200000005</v>
      </c>
      <c r="I20" s="210">
        <v>-3133563.08</v>
      </c>
      <c r="J20" s="210">
        <v>-3227686.65</v>
      </c>
      <c r="K20" s="210"/>
      <c r="L20" s="210"/>
      <c r="M20" s="210"/>
      <c r="N20" s="217">
        <f t="shared" ref="N20" si="3">SUM(B20:M20)</f>
        <v>-28300010.170000002</v>
      </c>
      <c r="O20" s="183"/>
      <c r="P20" s="183"/>
      <c r="R20" s="175"/>
    </row>
    <row r="21" spans="1:18" ht="18" customHeight="1" x14ac:dyDescent="0.2">
      <c r="A21" s="212" t="s">
        <v>114</v>
      </c>
      <c r="B21" s="210">
        <v>-2197102.06</v>
      </c>
      <c r="C21" s="210">
        <v>-2314758.9300000002</v>
      </c>
      <c r="D21" s="210">
        <v>-2494810.54</v>
      </c>
      <c r="E21" s="210">
        <v>-2381200.7400000002</v>
      </c>
      <c r="F21" s="210">
        <v>-2454985.2999999998</v>
      </c>
      <c r="G21" s="210">
        <v>-2728375.43</v>
      </c>
      <c r="H21" s="210">
        <v>-2609317.88</v>
      </c>
      <c r="I21" s="210">
        <v>-2635304.88</v>
      </c>
      <c r="J21" s="210">
        <v>-2735593.69</v>
      </c>
      <c r="K21" s="210"/>
      <c r="L21" s="210"/>
      <c r="M21" s="210"/>
      <c r="N21" s="217">
        <f>SUM(B21:M21)</f>
        <v>-22551449.449999999</v>
      </c>
      <c r="O21" s="183"/>
      <c r="R21" s="196"/>
    </row>
    <row r="22" spans="1:18" ht="18" customHeight="1" x14ac:dyDescent="0.2">
      <c r="A22" s="212" t="s">
        <v>110</v>
      </c>
      <c r="B22" s="210">
        <v>-2021837.42</v>
      </c>
      <c r="C22" s="210">
        <v>-2021642.13</v>
      </c>
      <c r="D22" s="218">
        <v>-2307376.17</v>
      </c>
      <c r="E22" s="210">
        <v>-2318181.5699999998</v>
      </c>
      <c r="F22" s="210">
        <v>-2103182.8800000004</v>
      </c>
      <c r="G22" s="210">
        <v>-2233585.71</v>
      </c>
      <c r="H22" s="210">
        <v>-2161506.67</v>
      </c>
      <c r="I22" s="210">
        <v>-2226647.9300000002</v>
      </c>
      <c r="J22" s="210">
        <v>-2255696.6800000002</v>
      </c>
      <c r="K22" s="210"/>
      <c r="L22" s="210"/>
      <c r="M22" s="210"/>
      <c r="N22" s="217">
        <f>SUM(B22:M22)</f>
        <v>-19649657.16</v>
      </c>
      <c r="R22" s="196"/>
    </row>
    <row r="23" spans="1:18" ht="18" customHeight="1" x14ac:dyDescent="0.2">
      <c r="A23" s="213" t="s">
        <v>113</v>
      </c>
      <c r="B23" s="219">
        <f t="shared" ref="B23:N23" si="4">SUM(B18:B22)</f>
        <v>-32812945.93999999</v>
      </c>
      <c r="C23" s="219">
        <f t="shared" si="4"/>
        <v>-33074930.769999996</v>
      </c>
      <c r="D23" s="219">
        <f t="shared" si="4"/>
        <v>-38762414.880000003</v>
      </c>
      <c r="E23" s="219">
        <f t="shared" si="4"/>
        <v>-37228950.450000003</v>
      </c>
      <c r="F23" s="219">
        <f t="shared" si="4"/>
        <v>-35251885.659999996</v>
      </c>
      <c r="G23" s="219">
        <f t="shared" si="4"/>
        <v>-35265670.909999996</v>
      </c>
      <c r="H23" s="219">
        <f t="shared" si="4"/>
        <v>-35294853.149999999</v>
      </c>
      <c r="I23" s="219">
        <f t="shared" si="4"/>
        <v>-36639118.670000002</v>
      </c>
      <c r="J23" s="219">
        <f t="shared" si="4"/>
        <v>-37178200.640000001</v>
      </c>
      <c r="K23" s="219">
        <f t="shared" si="4"/>
        <v>0</v>
      </c>
      <c r="L23" s="219">
        <f t="shared" si="4"/>
        <v>0</v>
      </c>
      <c r="M23" s="219">
        <f t="shared" si="4"/>
        <v>0</v>
      </c>
      <c r="N23" s="219">
        <f t="shared" si="4"/>
        <v>-321508971.07000005</v>
      </c>
      <c r="R23" s="196"/>
    </row>
    <row r="24" spans="1:18" ht="18" customHeight="1" x14ac:dyDescent="0.2">
      <c r="A24" s="187" t="s">
        <v>10</v>
      </c>
      <c r="B24" s="210">
        <v>-9512798.4100000001</v>
      </c>
      <c r="C24" s="210">
        <v>-14673761.049999999</v>
      </c>
      <c r="D24" s="210">
        <v>-12800142.860000001</v>
      </c>
      <c r="E24" s="210">
        <v>-14165852.390000001</v>
      </c>
      <c r="F24" s="210">
        <v>-14204450.489999998</v>
      </c>
      <c r="G24" s="210">
        <v>-13622517.150000002</v>
      </c>
      <c r="H24" s="210">
        <v>-15053603.120000003</v>
      </c>
      <c r="I24" s="210">
        <v>-14875133.180000002</v>
      </c>
      <c r="J24" s="210">
        <v>-14569444.429999998</v>
      </c>
      <c r="K24" s="210"/>
      <c r="L24" s="210"/>
      <c r="M24" s="210"/>
      <c r="N24" s="217">
        <f t="shared" ref="N24:N32" si="5">SUM(B24:M24)</f>
        <v>-123477703.08000001</v>
      </c>
      <c r="O24" s="183"/>
      <c r="P24" s="183"/>
      <c r="R24" s="196"/>
    </row>
    <row r="25" spans="1:18" ht="18" customHeight="1" x14ac:dyDescent="0.2">
      <c r="A25" s="187" t="s">
        <v>100</v>
      </c>
      <c r="B25" s="210">
        <v>-6065996.9099999992</v>
      </c>
      <c r="C25" s="210">
        <v>-5991306.169999999</v>
      </c>
      <c r="D25" s="210">
        <v>-4929430.28</v>
      </c>
      <c r="E25" s="210">
        <v>-7722423.7799999993</v>
      </c>
      <c r="F25" s="210">
        <v>-5162259.7200000007</v>
      </c>
      <c r="G25" s="210">
        <v>-7208106.3700000001</v>
      </c>
      <c r="H25" s="210">
        <v>-8353911.5999999996</v>
      </c>
      <c r="I25" s="210">
        <v>-6124188.3600000003</v>
      </c>
      <c r="J25" s="210">
        <v>-5831220.2199999988</v>
      </c>
      <c r="K25" s="210"/>
      <c r="L25" s="210"/>
      <c r="M25" s="210"/>
      <c r="N25" s="217">
        <f t="shared" si="5"/>
        <v>-57388843.409999996</v>
      </c>
      <c r="O25" s="195"/>
      <c r="P25" s="183"/>
      <c r="R25" s="196"/>
    </row>
    <row r="26" spans="1:18" ht="18" customHeight="1" x14ac:dyDescent="0.2">
      <c r="A26" s="187" t="s">
        <v>125</v>
      </c>
      <c r="B26" s="210">
        <v>-785755.75</v>
      </c>
      <c r="C26" s="210">
        <v>-793427.92999999982</v>
      </c>
      <c r="D26" s="218">
        <v>-902686.37999999989</v>
      </c>
      <c r="E26" s="210">
        <v>-689128.46999999986</v>
      </c>
      <c r="F26" s="210">
        <v>-767794.71</v>
      </c>
      <c r="G26" s="210">
        <v>-702228.0399999998</v>
      </c>
      <c r="H26" s="210">
        <v>-655301.58999999985</v>
      </c>
      <c r="I26" s="210">
        <v>-919291.54</v>
      </c>
      <c r="J26" s="210">
        <v>-811780.09000000008</v>
      </c>
      <c r="K26" s="210"/>
      <c r="L26" s="210"/>
      <c r="M26" s="210"/>
      <c r="N26" s="217">
        <f t="shared" si="5"/>
        <v>-7027394.4999999991</v>
      </c>
      <c r="O26" s="195"/>
    </row>
    <row r="27" spans="1:18" ht="18" customHeight="1" x14ac:dyDescent="0.2">
      <c r="A27" s="187" t="s">
        <v>95</v>
      </c>
      <c r="B27" s="210">
        <v>-66569.960000000006</v>
      </c>
      <c r="C27" s="218">
        <v>-355410.08</v>
      </c>
      <c r="D27" s="218">
        <v>-1402883.43</v>
      </c>
      <c r="E27" s="210">
        <v>-290784.28000000003</v>
      </c>
      <c r="F27" s="210">
        <v>-678231.34</v>
      </c>
      <c r="G27" s="210">
        <v>-749197.45000000007</v>
      </c>
      <c r="H27" s="210">
        <v>-873507.17</v>
      </c>
      <c r="I27" s="210">
        <v>-1523004.69</v>
      </c>
      <c r="J27" s="210">
        <v>-848293.43</v>
      </c>
      <c r="K27" s="210"/>
      <c r="L27" s="210"/>
      <c r="M27" s="210"/>
      <c r="N27" s="217">
        <f>SUM(B27:M27)</f>
        <v>-6787881.8300000001</v>
      </c>
      <c r="R27" s="175"/>
    </row>
    <row r="28" spans="1:18" ht="18" customHeight="1" x14ac:dyDescent="0.2">
      <c r="A28" s="187" t="s">
        <v>85</v>
      </c>
      <c r="B28" s="210">
        <v>-289744.14</v>
      </c>
      <c r="C28" s="210">
        <v>-347383.54</v>
      </c>
      <c r="D28" s="210">
        <v>-328058.98000000004</v>
      </c>
      <c r="E28" s="210">
        <v>-342478.89999999997</v>
      </c>
      <c r="F28" s="210">
        <v>-289233.75999999995</v>
      </c>
      <c r="G28" s="210">
        <v>-291535.92000000004</v>
      </c>
      <c r="H28" s="210">
        <v>-292011.55</v>
      </c>
      <c r="I28" s="210">
        <v>-329492.69</v>
      </c>
      <c r="J28" s="210">
        <v>-406868.73</v>
      </c>
      <c r="K28" s="210"/>
      <c r="L28" s="210"/>
      <c r="M28" s="210"/>
      <c r="N28" s="217">
        <f t="shared" si="5"/>
        <v>-2916808.2099999995</v>
      </c>
      <c r="O28" s="183"/>
      <c r="R28" s="205"/>
    </row>
    <row r="29" spans="1:18" ht="18" customHeight="1" x14ac:dyDescent="0.2">
      <c r="A29" s="187" t="s">
        <v>128</v>
      </c>
      <c r="B29" s="210">
        <v>-118064.08</v>
      </c>
      <c r="C29" s="210">
        <v>-90521.63</v>
      </c>
      <c r="D29" s="210">
        <v>-120535.41</v>
      </c>
      <c r="E29" s="210">
        <v>-133027.04</v>
      </c>
      <c r="F29" s="210">
        <v>-1301850.52</v>
      </c>
      <c r="G29" s="210">
        <v>-42388.770000000004</v>
      </c>
      <c r="H29" s="210">
        <v>-126309.94</v>
      </c>
      <c r="I29" s="210">
        <v>-275924.53000000003</v>
      </c>
      <c r="J29" s="210">
        <v>-916005.5</v>
      </c>
      <c r="K29" s="210"/>
      <c r="L29" s="210"/>
      <c r="M29" s="210"/>
      <c r="N29" s="217">
        <f>SUM(B29:M29)</f>
        <v>-3124627.42</v>
      </c>
      <c r="O29" s="183"/>
      <c r="R29" s="205"/>
    </row>
    <row r="30" spans="1:18" ht="18" customHeight="1" x14ac:dyDescent="0.2">
      <c r="A30" s="187" t="s">
        <v>76</v>
      </c>
      <c r="B30" s="210">
        <v>-123506.15</v>
      </c>
      <c r="C30" s="210">
        <v>-123502.11</v>
      </c>
      <c r="D30" s="210">
        <v>-123561.18</v>
      </c>
      <c r="E30" s="210">
        <v>-123607.72</v>
      </c>
      <c r="F30" s="210">
        <v>-122903.12</v>
      </c>
      <c r="G30" s="210">
        <v>-98586.17</v>
      </c>
      <c r="H30" s="210">
        <v>-100858</v>
      </c>
      <c r="I30" s="210">
        <v>-96442.01</v>
      </c>
      <c r="J30" s="210">
        <v>-94209.640000000014</v>
      </c>
      <c r="K30" s="210"/>
      <c r="L30" s="210"/>
      <c r="M30" s="210"/>
      <c r="N30" s="217">
        <f>SUM(B30:M30)</f>
        <v>-1007176.1000000001</v>
      </c>
      <c r="O30" s="183"/>
      <c r="R30" s="205"/>
    </row>
    <row r="31" spans="1:18" ht="18" customHeight="1" x14ac:dyDescent="0.2">
      <c r="A31" s="187" t="s">
        <v>133</v>
      </c>
      <c r="B31" s="210">
        <v>0</v>
      </c>
      <c r="C31" s="210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0">
        <v>-3320.3999999999996</v>
      </c>
      <c r="J31" s="210">
        <v>0</v>
      </c>
      <c r="K31" s="210"/>
      <c r="L31" s="210"/>
      <c r="M31" s="210"/>
      <c r="N31" s="217">
        <f>SUM(B31:M31)</f>
        <v>-3320.3999999999996</v>
      </c>
      <c r="O31" s="192"/>
      <c r="P31" s="183"/>
      <c r="R31" s="175"/>
    </row>
    <row r="32" spans="1:18" ht="18" customHeight="1" x14ac:dyDescent="0.2">
      <c r="A32" s="187" t="s">
        <v>86</v>
      </c>
      <c r="B32" s="210">
        <v>-288981.44</v>
      </c>
      <c r="C32" s="210">
        <v>-658526.40999999992</v>
      </c>
      <c r="D32" s="210">
        <v>-873089.92</v>
      </c>
      <c r="E32" s="210">
        <v>-477660.36000000004</v>
      </c>
      <c r="F32" s="210">
        <v>-362783.30000000005</v>
      </c>
      <c r="G32" s="210">
        <v>-808079.35999999999</v>
      </c>
      <c r="H32" s="210">
        <v>-529816.19000000006</v>
      </c>
      <c r="I32" s="210">
        <v>-494932.35</v>
      </c>
      <c r="J32" s="210">
        <v>-774556.32</v>
      </c>
      <c r="K32" s="210"/>
      <c r="L32" s="210"/>
      <c r="M32" s="210"/>
      <c r="N32" s="217">
        <f t="shared" si="5"/>
        <v>-5268425.6499999994</v>
      </c>
      <c r="O32" s="192"/>
      <c r="P32" s="183"/>
      <c r="R32" s="175"/>
    </row>
    <row r="33" spans="1:21" ht="18" customHeight="1" x14ac:dyDescent="0.2">
      <c r="A33" s="187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7"/>
      <c r="N33" s="217"/>
      <c r="O33" s="183"/>
      <c r="R33" s="175"/>
    </row>
    <row r="34" spans="1:21" ht="18" customHeight="1" x14ac:dyDescent="0.2">
      <c r="A34" s="206" t="s">
        <v>105</v>
      </c>
      <c r="B34" s="208">
        <f t="shared" ref="B34:N34" si="6">B9+B16</f>
        <v>1433616.4000000209</v>
      </c>
      <c r="C34" s="208">
        <f t="shared" si="6"/>
        <v>341659.1400000155</v>
      </c>
      <c r="D34" s="208">
        <f t="shared" si="6"/>
        <v>-3893650.0500000045</v>
      </c>
      <c r="E34" s="208">
        <f t="shared" si="6"/>
        <v>-4036788.4399999976</v>
      </c>
      <c r="F34" s="208">
        <f t="shared" si="6"/>
        <v>-183508.63999999315</v>
      </c>
      <c r="G34" s="208">
        <f t="shared" si="6"/>
        <v>-1992006.849999994</v>
      </c>
      <c r="H34" s="208">
        <f t="shared" si="6"/>
        <v>-3788604.7800000012</v>
      </c>
      <c r="I34" s="208">
        <f t="shared" si="6"/>
        <v>-4181248.2800000012</v>
      </c>
      <c r="J34" s="208">
        <f t="shared" si="6"/>
        <v>-4291649.0600000024</v>
      </c>
      <c r="K34" s="208">
        <f t="shared" si="6"/>
        <v>0</v>
      </c>
      <c r="L34" s="208">
        <f t="shared" si="6"/>
        <v>0</v>
      </c>
      <c r="M34" s="208">
        <f t="shared" si="6"/>
        <v>0</v>
      </c>
      <c r="N34" s="208">
        <f t="shared" si="6"/>
        <v>-20592180.560000122</v>
      </c>
      <c r="O34" s="183"/>
      <c r="R34" s="175"/>
    </row>
    <row r="35" spans="1:21" ht="18" customHeight="1" x14ac:dyDescent="0.2">
      <c r="A35" s="214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R35" s="175"/>
    </row>
    <row r="36" spans="1:21" ht="18" customHeight="1" x14ac:dyDescent="0.2">
      <c r="A36" s="215" t="s">
        <v>71</v>
      </c>
      <c r="B36" s="220">
        <f t="shared" ref="B36:M36" si="7">SUM(B37:B38)</f>
        <v>131437.63999999998</v>
      </c>
      <c r="C36" s="220">
        <f t="shared" si="7"/>
        <v>97499.670000000013</v>
      </c>
      <c r="D36" s="220">
        <f t="shared" si="7"/>
        <v>152159.04999999999</v>
      </c>
      <c r="E36" s="220">
        <f t="shared" si="7"/>
        <v>288630.5</v>
      </c>
      <c r="F36" s="220">
        <f t="shared" si="7"/>
        <v>242532.79999999996</v>
      </c>
      <c r="G36" s="220">
        <f t="shared" si="7"/>
        <v>296918.99000000005</v>
      </c>
      <c r="H36" s="220">
        <f t="shared" si="7"/>
        <v>350598.83</v>
      </c>
      <c r="I36" s="220">
        <f t="shared" si="7"/>
        <v>238701.83000000002</v>
      </c>
      <c r="J36" s="220">
        <f t="shared" si="7"/>
        <v>320410.46000000002</v>
      </c>
      <c r="K36" s="220">
        <f t="shared" si="7"/>
        <v>0</v>
      </c>
      <c r="L36" s="220">
        <f t="shared" si="7"/>
        <v>0</v>
      </c>
      <c r="M36" s="220">
        <f t="shared" si="7"/>
        <v>0</v>
      </c>
      <c r="N36" s="220">
        <f>SUM(N37:N38)</f>
        <v>2118889.7699999996</v>
      </c>
      <c r="P36" s="183"/>
      <c r="R36" s="175"/>
    </row>
    <row r="37" spans="1:21" ht="18" customHeight="1" x14ac:dyDescent="0.2">
      <c r="A37" s="187" t="s">
        <v>11</v>
      </c>
      <c r="B37" s="210">
        <v>148157.47999999998</v>
      </c>
      <c r="C37" s="210">
        <v>113482.68000000001</v>
      </c>
      <c r="D37" s="218">
        <v>170026.31999999998</v>
      </c>
      <c r="E37" s="218">
        <v>285043.7</v>
      </c>
      <c r="F37" s="210">
        <v>261252.95999999996</v>
      </c>
      <c r="G37" s="210">
        <v>294754.96000000002</v>
      </c>
      <c r="H37" s="210">
        <v>349892.56</v>
      </c>
      <c r="I37" s="210">
        <v>243692.47000000003</v>
      </c>
      <c r="J37" s="210">
        <v>320776.11000000004</v>
      </c>
      <c r="K37" s="210"/>
      <c r="L37" s="210"/>
      <c r="M37" s="218"/>
      <c r="N37" s="217">
        <f>SUM(B37:M37)</f>
        <v>2187079.2399999998</v>
      </c>
      <c r="O37" s="196"/>
      <c r="P37" s="183"/>
      <c r="R37" s="175"/>
    </row>
    <row r="38" spans="1:21" ht="18" customHeight="1" x14ac:dyDescent="0.2">
      <c r="A38" s="187" t="s">
        <v>12</v>
      </c>
      <c r="B38" s="210">
        <v>-16719.84</v>
      </c>
      <c r="C38" s="210">
        <v>-15983.01</v>
      </c>
      <c r="D38" s="218">
        <v>-17867.27</v>
      </c>
      <c r="E38" s="218">
        <v>3586.8</v>
      </c>
      <c r="F38" s="210">
        <v>-18720.16</v>
      </c>
      <c r="G38" s="210">
        <v>2164.0300000000002</v>
      </c>
      <c r="H38" s="210">
        <v>706.27</v>
      </c>
      <c r="I38" s="210">
        <v>-4990.6400000000003</v>
      </c>
      <c r="J38" s="210">
        <v>-365.65</v>
      </c>
      <c r="K38" s="210"/>
      <c r="L38" s="210"/>
      <c r="M38" s="218"/>
      <c r="N38" s="217">
        <f>SUM(B38:M38)</f>
        <v>-68189.47</v>
      </c>
      <c r="R38" s="175"/>
    </row>
    <row r="39" spans="1:21" ht="18" customHeight="1" x14ac:dyDescent="0.2">
      <c r="A39" s="187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7"/>
      <c r="N39" s="217"/>
      <c r="R39" s="175"/>
    </row>
    <row r="40" spans="1:21" ht="18" customHeight="1" x14ac:dyDescent="0.2">
      <c r="A40" s="216" t="s">
        <v>106</v>
      </c>
      <c r="B40" s="221">
        <f t="shared" ref="B40:M40" si="8">B34+B36</f>
        <v>1565054.0400000208</v>
      </c>
      <c r="C40" s="221">
        <f t="shared" si="8"/>
        <v>439158.81000001554</v>
      </c>
      <c r="D40" s="221">
        <f t="shared" si="8"/>
        <v>-3741491.0000000047</v>
      </c>
      <c r="E40" s="221">
        <f t="shared" si="8"/>
        <v>-3748157.9399999976</v>
      </c>
      <c r="F40" s="221">
        <f t="shared" si="8"/>
        <v>59024.160000006814</v>
      </c>
      <c r="G40" s="221">
        <f t="shared" si="8"/>
        <v>-1695087.859999994</v>
      </c>
      <c r="H40" s="221">
        <f t="shared" si="8"/>
        <v>-3438005.9500000011</v>
      </c>
      <c r="I40" s="221">
        <f t="shared" si="8"/>
        <v>-3942546.4500000011</v>
      </c>
      <c r="J40" s="221">
        <f t="shared" si="8"/>
        <v>-3971238.6000000024</v>
      </c>
      <c r="K40" s="221">
        <f t="shared" si="8"/>
        <v>0</v>
      </c>
      <c r="L40" s="221">
        <f t="shared" si="8"/>
        <v>0</v>
      </c>
      <c r="M40" s="221">
        <f t="shared" si="8"/>
        <v>0</v>
      </c>
      <c r="N40" s="221">
        <f>N34+N36</f>
        <v>-18473290.790000122</v>
      </c>
      <c r="O40" s="183"/>
      <c r="P40" s="183"/>
      <c r="R40" s="175"/>
    </row>
    <row r="41" spans="1:21" s="186" customFormat="1" ht="15" customHeight="1" x14ac:dyDescent="0.2">
      <c r="B41" s="201"/>
      <c r="N41" s="201"/>
      <c r="P41" s="185"/>
      <c r="R41" s="201"/>
      <c r="T41" s="201"/>
      <c r="U41" s="200"/>
    </row>
    <row r="42" spans="1:21" s="186" customFormat="1" ht="15" customHeight="1" x14ac:dyDescent="0.2">
      <c r="A42" s="175"/>
      <c r="B42" s="201"/>
      <c r="F42" s="203">
        <v>-2937930.2900000135</v>
      </c>
      <c r="G42" s="203">
        <v>-3387685.7700000154</v>
      </c>
      <c r="H42" s="202"/>
      <c r="N42" s="201"/>
      <c r="R42" s="201"/>
      <c r="T42" s="201"/>
      <c r="U42" s="200"/>
    </row>
    <row r="43" spans="1:21" s="186" customFormat="1" ht="15" customHeight="1" x14ac:dyDescent="0.2">
      <c r="B43" s="185"/>
      <c r="C43" s="185"/>
      <c r="D43" s="185"/>
      <c r="E43" s="185"/>
      <c r="F43" s="203">
        <f>+F42-F40</f>
        <v>-2996954.4500000202</v>
      </c>
      <c r="G43" s="203">
        <f>+G42-G40</f>
        <v>-1692597.9100000213</v>
      </c>
      <c r="H43" s="204"/>
      <c r="I43" s="185"/>
      <c r="J43" s="185"/>
      <c r="K43" s="185"/>
      <c r="L43" s="185"/>
      <c r="M43" s="185"/>
      <c r="N43" s="188"/>
      <c r="R43" s="201"/>
      <c r="T43" s="201"/>
      <c r="U43" s="200"/>
    </row>
    <row r="44" spans="1:21" s="186" customFormat="1" ht="15" customHeight="1" x14ac:dyDescent="0.2">
      <c r="B44" s="201"/>
      <c r="C44" s="201"/>
      <c r="D44" s="201"/>
      <c r="E44" s="201"/>
      <c r="F44" s="202"/>
      <c r="G44" s="202"/>
      <c r="H44" s="203"/>
      <c r="I44" s="201"/>
      <c r="J44" s="201"/>
      <c r="K44" s="201"/>
      <c r="L44" s="201"/>
      <c r="M44" s="201"/>
      <c r="N44" s="201"/>
      <c r="R44" s="201"/>
    </row>
  </sheetData>
  <mergeCells count="4">
    <mergeCell ref="A2:N2"/>
    <mergeCell ref="A3:N3"/>
    <mergeCell ref="A4:N4"/>
    <mergeCell ref="A5:N5"/>
  </mergeCells>
  <printOptions horizontalCentered="1"/>
  <pageMargins left="0.78740157480314965" right="0.59055118110236227" top="0.78740157480314965" bottom="0.59055118110236227" header="0.51181102362204722" footer="0.51181102362204722"/>
  <pageSetup paperSize="9" scale="60" orientation="landscape" r:id="rId1"/>
  <headerFooter>
    <oddFooter>&amp;C&amp;8Página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4F03C-DBF2-486B-818A-B67D69B72835}">
  <sheetPr>
    <pageSetUpPr fitToPage="1"/>
  </sheetPr>
  <dimension ref="A1:V43"/>
  <sheetViews>
    <sheetView tabSelected="1" zoomScale="70" zoomScaleNormal="70" workbookViewId="0">
      <selection activeCell="G9" sqref="G9"/>
    </sheetView>
  </sheetViews>
  <sheetFormatPr defaultColWidth="9.140625" defaultRowHeight="15" x14ac:dyDescent="0.2"/>
  <cols>
    <col min="1" max="1" width="54.7109375" style="253" customWidth="1"/>
    <col min="2" max="2" width="2.7109375" style="253" customWidth="1"/>
    <col min="3" max="11" width="15.7109375" style="253" customWidth="1"/>
    <col min="12" max="12" width="2.7109375" style="253" customWidth="1"/>
    <col min="13" max="13" width="15.7109375" style="253" customWidth="1"/>
    <col min="14" max="16384" width="9.140625" style="253"/>
  </cols>
  <sheetData>
    <row r="1" spans="1:22" ht="74.25" customHeight="1" x14ac:dyDescent="0.2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22" ht="21.95" customHeight="1" x14ac:dyDescent="0.2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5"/>
      <c r="O2" s="255"/>
    </row>
    <row r="3" spans="1:22" ht="21.75" customHeight="1" x14ac:dyDescent="0.2">
      <c r="A3" s="256" t="s">
        <v>150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Q3" s="254"/>
      <c r="R3" s="254"/>
      <c r="S3" s="254"/>
      <c r="T3" s="254"/>
      <c r="U3" s="254"/>
      <c r="V3" s="254"/>
    </row>
    <row r="4" spans="1:22" ht="21.75" customHeight="1" x14ac:dyDescent="0.2">
      <c r="A4" s="257" t="s">
        <v>191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Q4" s="258"/>
      <c r="R4" s="258"/>
      <c r="S4" s="258"/>
      <c r="T4" s="258"/>
      <c r="U4" s="258"/>
      <c r="V4" s="258"/>
    </row>
    <row r="5" spans="1:22" ht="21.75" customHeight="1" x14ac:dyDescent="0.2">
      <c r="A5" s="257" t="s">
        <v>192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Q5" s="259"/>
      <c r="R5" s="259"/>
      <c r="S5" s="259"/>
      <c r="T5" s="259"/>
      <c r="U5" s="259"/>
      <c r="V5" s="259"/>
    </row>
    <row r="6" spans="1:22" ht="21.9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5"/>
      <c r="O6" s="255"/>
    </row>
    <row r="7" spans="1:22" s="260" customFormat="1" x14ac:dyDescent="0.2">
      <c r="C7" s="261" t="s">
        <v>151</v>
      </c>
      <c r="D7" s="261" t="s">
        <v>152</v>
      </c>
      <c r="E7" s="261" t="s">
        <v>153</v>
      </c>
      <c r="F7" s="261" t="s">
        <v>154</v>
      </c>
      <c r="G7" s="261" t="s">
        <v>155</v>
      </c>
      <c r="H7" s="261" t="s">
        <v>156</v>
      </c>
      <c r="I7" s="261" t="s">
        <v>157</v>
      </c>
      <c r="J7" s="261" t="s">
        <v>158</v>
      </c>
      <c r="K7" s="261" t="s">
        <v>193</v>
      </c>
      <c r="L7" s="262"/>
      <c r="M7" s="263" t="s">
        <v>0</v>
      </c>
    </row>
    <row r="8" spans="1:22" s="264" customFormat="1" ht="12" thickBot="1" x14ac:dyDescent="0.25">
      <c r="C8" s="265">
        <v>2023</v>
      </c>
      <c r="D8" s="265">
        <v>2023</v>
      </c>
      <c r="E8" s="265">
        <v>2023</v>
      </c>
      <c r="F8" s="265">
        <v>2023</v>
      </c>
      <c r="G8" s="265">
        <v>2023</v>
      </c>
      <c r="H8" s="265">
        <v>2023</v>
      </c>
      <c r="I8" s="265">
        <v>2023</v>
      </c>
      <c r="J8" s="265">
        <v>2023</v>
      </c>
      <c r="K8" s="265">
        <v>2023</v>
      </c>
      <c r="L8" s="266"/>
      <c r="M8" s="267"/>
    </row>
    <row r="9" spans="1:22" x14ac:dyDescent="0.2"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</row>
    <row r="10" spans="1:22" s="270" customFormat="1" ht="16.5" thickBot="1" x14ac:dyDescent="0.25">
      <c r="A10" s="269" t="s">
        <v>159</v>
      </c>
      <c r="C10" s="271">
        <v>13611.910000000074</v>
      </c>
      <c r="D10" s="271">
        <v>13576.660000000073</v>
      </c>
      <c r="E10" s="271">
        <f t="shared" ref="E10:K10" si="0">D41</f>
        <v>17739.380000000077</v>
      </c>
      <c r="F10" s="271">
        <f t="shared" si="0"/>
        <v>22777.930000000084</v>
      </c>
      <c r="G10" s="271">
        <f t="shared" si="0"/>
        <v>21053.040000000088</v>
      </c>
      <c r="H10" s="271">
        <f t="shared" si="0"/>
        <v>18497.560000000089</v>
      </c>
      <c r="I10" s="271">
        <f t="shared" si="0"/>
        <v>21869.230000000087</v>
      </c>
      <c r="J10" s="271">
        <f t="shared" si="0"/>
        <v>22239.05000000009</v>
      </c>
      <c r="K10" s="271">
        <f t="shared" si="0"/>
        <v>20511.100000000097</v>
      </c>
      <c r="L10" s="272"/>
      <c r="M10" s="273">
        <f>C10</f>
        <v>13611.910000000074</v>
      </c>
    </row>
    <row r="11" spans="1:22" x14ac:dyDescent="0.2"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22" s="275" customFormat="1" ht="15.75" x14ac:dyDescent="0.2">
      <c r="A12" s="274" t="s">
        <v>160</v>
      </c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</row>
    <row r="13" spans="1:22" s="277" customFormat="1" ht="15.75" x14ac:dyDescent="0.2">
      <c r="A13" s="276" t="s">
        <v>161</v>
      </c>
      <c r="C13" s="278">
        <v>0</v>
      </c>
      <c r="D13" s="278">
        <v>0</v>
      </c>
      <c r="E13" s="278">
        <v>0</v>
      </c>
      <c r="F13" s="278">
        <v>0</v>
      </c>
      <c r="G13" s="278">
        <v>0</v>
      </c>
      <c r="H13" s="278">
        <v>0</v>
      </c>
      <c r="I13" s="278">
        <v>0</v>
      </c>
      <c r="J13" s="278">
        <v>0</v>
      </c>
      <c r="K13" s="279">
        <v>0</v>
      </c>
      <c r="L13" s="280"/>
      <c r="M13" s="281">
        <f>SUM(C13:L13)</f>
        <v>0</v>
      </c>
    </row>
    <row r="14" spans="1:22" s="277" customFormat="1" ht="15.75" x14ac:dyDescent="0.2">
      <c r="A14" s="276" t="s">
        <v>162</v>
      </c>
      <c r="C14" s="278">
        <v>0</v>
      </c>
      <c r="D14" s="278">
        <v>0</v>
      </c>
      <c r="E14" s="278">
        <v>0</v>
      </c>
      <c r="F14" s="278">
        <v>0</v>
      </c>
      <c r="G14" s="278">
        <v>0</v>
      </c>
      <c r="H14" s="278">
        <v>0</v>
      </c>
      <c r="I14" s="278">
        <v>0</v>
      </c>
      <c r="J14" s="278">
        <v>0</v>
      </c>
      <c r="K14" s="279">
        <v>0</v>
      </c>
      <c r="L14" s="280"/>
      <c r="M14" s="281">
        <f t="shared" ref="M14:M18" si="1">SUM(C14:L14)</f>
        <v>0</v>
      </c>
    </row>
    <row r="15" spans="1:22" s="277" customFormat="1" ht="15.75" x14ac:dyDescent="0.2">
      <c r="A15" s="276" t="s">
        <v>163</v>
      </c>
      <c r="C15" s="278">
        <v>0</v>
      </c>
      <c r="D15" s="278">
        <v>0</v>
      </c>
      <c r="E15" s="278">
        <v>0</v>
      </c>
      <c r="F15" s="278">
        <v>0</v>
      </c>
      <c r="G15" s="278">
        <v>0</v>
      </c>
      <c r="H15" s="278">
        <v>0</v>
      </c>
      <c r="I15" s="278">
        <v>0</v>
      </c>
      <c r="J15" s="278">
        <v>0</v>
      </c>
      <c r="K15" s="279">
        <v>0</v>
      </c>
      <c r="L15" s="280"/>
      <c r="M15" s="281">
        <f t="shared" si="1"/>
        <v>0</v>
      </c>
    </row>
    <row r="16" spans="1:22" s="277" customFormat="1" ht="15.75" x14ac:dyDescent="0.2">
      <c r="A16" s="276" t="s">
        <v>164</v>
      </c>
      <c r="C16" s="278">
        <v>50504.01</v>
      </c>
      <c r="D16" s="278">
        <v>54698.66</v>
      </c>
      <c r="E16" s="278">
        <v>54698.66</v>
      </c>
      <c r="F16" s="278">
        <v>54698.66</v>
      </c>
      <c r="G16" s="278">
        <v>54698.66</v>
      </c>
      <c r="H16" s="278">
        <v>58397.06</v>
      </c>
      <c r="I16" s="278">
        <v>54698.66</v>
      </c>
      <c r="J16" s="278">
        <v>54698.66</v>
      </c>
      <c r="K16" s="279">
        <v>54698.66</v>
      </c>
      <c r="L16" s="280"/>
      <c r="M16" s="282">
        <f t="shared" si="1"/>
        <v>491791.69000000006</v>
      </c>
    </row>
    <row r="17" spans="1:13" s="277" customFormat="1" ht="15.75" x14ac:dyDescent="0.2">
      <c r="A17" s="276" t="s">
        <v>165</v>
      </c>
      <c r="C17" s="278">
        <v>129.85</v>
      </c>
      <c r="D17" s="278">
        <v>250.68</v>
      </c>
      <c r="E17" s="278">
        <v>242.18</v>
      </c>
      <c r="F17" s="278">
        <v>339.82</v>
      </c>
      <c r="G17" s="278">
        <v>326.25</v>
      </c>
      <c r="H17" s="278">
        <v>367.7</v>
      </c>
      <c r="I17" s="278">
        <v>433.23</v>
      </c>
      <c r="J17" s="278">
        <v>370.14</v>
      </c>
      <c r="K17" s="279">
        <v>374.5</v>
      </c>
      <c r="L17" s="280"/>
      <c r="M17" s="282">
        <f t="shared" si="1"/>
        <v>2834.35</v>
      </c>
    </row>
    <row r="18" spans="1:13" s="277" customFormat="1" ht="15.75" x14ac:dyDescent="0.2">
      <c r="A18" s="276" t="s">
        <v>166</v>
      </c>
      <c r="C18" s="278">
        <v>5.38</v>
      </c>
      <c r="D18" s="278">
        <v>7.66</v>
      </c>
      <c r="E18" s="278">
        <v>25.44</v>
      </c>
      <c r="F18" s="278">
        <v>5.45</v>
      </c>
      <c r="G18" s="278">
        <v>6.65</v>
      </c>
      <c r="H18" s="278">
        <v>63.87</v>
      </c>
      <c r="I18" s="278">
        <v>6.81</v>
      </c>
      <c r="J18" s="278">
        <v>-47.59</v>
      </c>
      <c r="K18" s="279">
        <v>20.309999999999999</v>
      </c>
      <c r="L18" s="280"/>
      <c r="M18" s="282">
        <f t="shared" si="1"/>
        <v>93.98</v>
      </c>
    </row>
    <row r="19" spans="1:13" s="270" customFormat="1" ht="15.75" x14ac:dyDescent="0.2">
      <c r="A19" s="283" t="s">
        <v>43</v>
      </c>
      <c r="B19" s="284"/>
      <c r="C19" s="285">
        <f t="shared" ref="C19:K19" si="2">SUM(C13:C18)</f>
        <v>50639.24</v>
      </c>
      <c r="D19" s="285">
        <f t="shared" si="2"/>
        <v>54957.000000000007</v>
      </c>
      <c r="E19" s="285">
        <f t="shared" si="2"/>
        <v>54966.280000000006</v>
      </c>
      <c r="F19" s="285">
        <f t="shared" si="2"/>
        <v>55043.93</v>
      </c>
      <c r="G19" s="285">
        <f t="shared" si="2"/>
        <v>55031.560000000005</v>
      </c>
      <c r="H19" s="285">
        <f t="shared" si="2"/>
        <v>58828.63</v>
      </c>
      <c r="I19" s="285">
        <f t="shared" si="2"/>
        <v>55138.700000000004</v>
      </c>
      <c r="J19" s="285">
        <f t="shared" si="2"/>
        <v>55021.210000000006</v>
      </c>
      <c r="K19" s="285">
        <f t="shared" si="2"/>
        <v>55093.47</v>
      </c>
      <c r="L19" s="284"/>
      <c r="M19" s="285">
        <f t="shared" ref="M19" si="3">SUM(M13:M18)</f>
        <v>494720.02</v>
      </c>
    </row>
    <row r="20" spans="1:13" x14ac:dyDescent="0.2">
      <c r="C20" s="286"/>
      <c r="D20" s="286"/>
      <c r="E20" s="286"/>
      <c r="F20" s="286"/>
      <c r="G20" s="286"/>
      <c r="H20" s="286"/>
      <c r="I20" s="286"/>
      <c r="J20" s="286"/>
      <c r="K20" s="286"/>
      <c r="L20" s="268"/>
      <c r="M20" s="286"/>
    </row>
    <row r="21" spans="1:13" s="275" customFormat="1" ht="15.75" x14ac:dyDescent="0.2">
      <c r="A21" s="274" t="s">
        <v>167</v>
      </c>
      <c r="C21" s="287"/>
      <c r="D21" s="287"/>
      <c r="E21" s="287"/>
      <c r="F21" s="287"/>
      <c r="G21" s="287"/>
      <c r="H21" s="287"/>
      <c r="I21" s="287"/>
      <c r="J21" s="287"/>
      <c r="K21" s="287"/>
      <c r="L21" s="274"/>
      <c r="M21" s="287"/>
    </row>
    <row r="22" spans="1:13" s="277" customFormat="1" ht="15.75" x14ac:dyDescent="0.2">
      <c r="A22" s="276" t="s">
        <v>168</v>
      </c>
      <c r="C22" s="282">
        <v>-29612.82</v>
      </c>
      <c r="D22" s="282">
        <v>-30898.49</v>
      </c>
      <c r="E22" s="282">
        <v>-30715.15</v>
      </c>
      <c r="F22" s="282">
        <v>-33504.239999999998</v>
      </c>
      <c r="G22" s="282">
        <v>-36995.99</v>
      </c>
      <c r="H22" s="282">
        <v>-33854.620000000003</v>
      </c>
      <c r="I22" s="282">
        <v>-31489.1</v>
      </c>
      <c r="J22" s="282">
        <v>-33904.379999999997</v>
      </c>
      <c r="K22" s="288">
        <v>-34114.75</v>
      </c>
      <c r="L22" s="280"/>
      <c r="M22" s="282">
        <f t="shared" ref="M22:M28" si="4">SUM(C22:L22)</f>
        <v>-295089.53999999998</v>
      </c>
    </row>
    <row r="23" spans="1:13" s="277" customFormat="1" ht="15.75" x14ac:dyDescent="0.2">
      <c r="A23" s="276" t="s">
        <v>169</v>
      </c>
      <c r="C23" s="278">
        <v>0</v>
      </c>
      <c r="D23" s="278">
        <v>0</v>
      </c>
      <c r="E23" s="278">
        <v>0</v>
      </c>
      <c r="F23" s="278">
        <v>0</v>
      </c>
      <c r="G23" s="278">
        <v>0</v>
      </c>
      <c r="H23" s="278">
        <v>0</v>
      </c>
      <c r="I23" s="278">
        <v>0</v>
      </c>
      <c r="J23" s="278">
        <v>0</v>
      </c>
      <c r="K23" s="288">
        <v>0</v>
      </c>
      <c r="L23" s="280"/>
      <c r="M23" s="282">
        <f t="shared" si="4"/>
        <v>0</v>
      </c>
    </row>
    <row r="24" spans="1:13" s="277" customFormat="1" ht="15.75" x14ac:dyDescent="0.2">
      <c r="A24" s="276" t="s">
        <v>170</v>
      </c>
      <c r="C24" s="282">
        <v>-2052.9699999999998</v>
      </c>
      <c r="D24" s="282">
        <v>-2097.84</v>
      </c>
      <c r="E24" s="282">
        <v>-2312.19</v>
      </c>
      <c r="F24" s="282">
        <v>-2166.75</v>
      </c>
      <c r="G24" s="282">
        <v>-2225.09</v>
      </c>
      <c r="H24" s="282">
        <v>-2344.89</v>
      </c>
      <c r="I24" s="282">
        <v>-2309.65</v>
      </c>
      <c r="J24" s="282">
        <v>-2384.8200000000002</v>
      </c>
      <c r="K24" s="288">
        <v>-2413.11</v>
      </c>
      <c r="L24" s="280"/>
      <c r="M24" s="282">
        <f t="shared" si="4"/>
        <v>-20307.310000000001</v>
      </c>
    </row>
    <row r="25" spans="1:13" s="277" customFormat="1" ht="15.75" x14ac:dyDescent="0.2">
      <c r="A25" s="289" t="s">
        <v>171</v>
      </c>
      <c r="B25" s="290"/>
      <c r="C25" s="291">
        <f t="shared" ref="C25:K25" si="5">SUM(C22:C24)</f>
        <v>-31665.79</v>
      </c>
      <c r="D25" s="291">
        <f t="shared" si="5"/>
        <v>-32996.33</v>
      </c>
      <c r="E25" s="291">
        <f t="shared" si="5"/>
        <v>-33027.340000000004</v>
      </c>
      <c r="F25" s="291">
        <f t="shared" si="5"/>
        <v>-35670.99</v>
      </c>
      <c r="G25" s="291">
        <f t="shared" si="5"/>
        <v>-39221.08</v>
      </c>
      <c r="H25" s="291">
        <f t="shared" si="5"/>
        <v>-36199.51</v>
      </c>
      <c r="I25" s="291">
        <f t="shared" si="5"/>
        <v>-33798.75</v>
      </c>
      <c r="J25" s="291">
        <f t="shared" si="5"/>
        <v>-36289.199999999997</v>
      </c>
      <c r="K25" s="291">
        <f t="shared" si="5"/>
        <v>-36527.86</v>
      </c>
      <c r="L25" s="290"/>
      <c r="M25" s="291">
        <f t="shared" ref="M25" si="6">SUM(M22:M24)</f>
        <v>-315396.84999999998</v>
      </c>
    </row>
    <row r="26" spans="1:13" s="277" customFormat="1" ht="15.75" x14ac:dyDescent="0.2">
      <c r="A26" s="276" t="s">
        <v>172</v>
      </c>
      <c r="C26" s="282">
        <v>-6732.38</v>
      </c>
      <c r="D26" s="282">
        <v>-6426.36</v>
      </c>
      <c r="E26" s="282">
        <v>-6034.2</v>
      </c>
      <c r="F26" s="282">
        <v>-7111.04</v>
      </c>
      <c r="G26" s="282">
        <v>-5978.76</v>
      </c>
      <c r="H26" s="282">
        <v>-6162.4</v>
      </c>
      <c r="I26" s="282">
        <v>-7265.86</v>
      </c>
      <c r="J26" s="282">
        <v>-7675.14</v>
      </c>
      <c r="K26" s="282">
        <v>-7210.89</v>
      </c>
      <c r="L26" s="280"/>
      <c r="M26" s="282">
        <f t="shared" si="4"/>
        <v>-60597.03</v>
      </c>
    </row>
    <row r="27" spans="1:13" s="277" customFormat="1" ht="15.75" x14ac:dyDescent="0.2">
      <c r="A27" s="276" t="s">
        <v>173</v>
      </c>
      <c r="C27" s="282">
        <v>-10227.370000000001</v>
      </c>
      <c r="D27" s="282">
        <v>-9230.08</v>
      </c>
      <c r="E27" s="282">
        <v>-8498.36</v>
      </c>
      <c r="F27" s="282">
        <v>-11552.13</v>
      </c>
      <c r="G27" s="282">
        <v>-10434.790000000001</v>
      </c>
      <c r="H27" s="282">
        <v>-10767.24</v>
      </c>
      <c r="I27" s="282">
        <v>-11539.84</v>
      </c>
      <c r="J27" s="282">
        <v>-10617.04</v>
      </c>
      <c r="K27" s="282">
        <v>-13967.5</v>
      </c>
      <c r="L27" s="280"/>
      <c r="M27" s="282">
        <f t="shared" si="4"/>
        <v>-96834.35</v>
      </c>
    </row>
    <row r="28" spans="1:13" s="277" customFormat="1" ht="15.75" x14ac:dyDescent="0.2">
      <c r="A28" s="276" t="s">
        <v>166</v>
      </c>
      <c r="C28" s="282">
        <v>-1342.49</v>
      </c>
      <c r="D28" s="282">
        <v>-1274.3800000000001</v>
      </c>
      <c r="E28" s="282">
        <v>-1558.61</v>
      </c>
      <c r="F28" s="282">
        <v>-1492.24</v>
      </c>
      <c r="G28" s="282">
        <v>-1186.48</v>
      </c>
      <c r="H28" s="282">
        <v>-1473.81</v>
      </c>
      <c r="I28" s="282">
        <v>-1344.55</v>
      </c>
      <c r="J28" s="282">
        <v>-1432.87</v>
      </c>
      <c r="K28" s="282">
        <v>-1746.44</v>
      </c>
      <c r="L28" s="280"/>
      <c r="M28" s="282">
        <f t="shared" si="4"/>
        <v>-12851.869999999997</v>
      </c>
    </row>
    <row r="29" spans="1:13" s="270" customFormat="1" ht="15.75" x14ac:dyDescent="0.2">
      <c r="A29" s="283" t="s">
        <v>43</v>
      </c>
      <c r="B29" s="284"/>
      <c r="C29" s="292">
        <f t="shared" ref="C29:K29" si="7">SUM(C25:C28)</f>
        <v>-49968.03</v>
      </c>
      <c r="D29" s="292">
        <f t="shared" si="7"/>
        <v>-49927.15</v>
      </c>
      <c r="E29" s="292">
        <f t="shared" si="7"/>
        <v>-49118.51</v>
      </c>
      <c r="F29" s="292">
        <f t="shared" si="7"/>
        <v>-55826.399999999994</v>
      </c>
      <c r="G29" s="292">
        <f t="shared" si="7"/>
        <v>-56821.110000000008</v>
      </c>
      <c r="H29" s="292">
        <f t="shared" si="7"/>
        <v>-54602.96</v>
      </c>
      <c r="I29" s="292">
        <f t="shared" si="7"/>
        <v>-53949</v>
      </c>
      <c r="J29" s="292">
        <f t="shared" si="7"/>
        <v>-56014.25</v>
      </c>
      <c r="K29" s="292">
        <f t="shared" si="7"/>
        <v>-59452.69</v>
      </c>
      <c r="L29" s="284"/>
      <c r="M29" s="292">
        <f t="shared" ref="M29" si="8">SUM(M25:M28)</f>
        <v>-485680.1</v>
      </c>
    </row>
    <row r="30" spans="1:13" x14ac:dyDescent="0.2">
      <c r="C30" s="286"/>
      <c r="D30" s="286"/>
      <c r="E30" s="286"/>
      <c r="F30" s="286"/>
      <c r="G30" s="286"/>
      <c r="H30" s="286"/>
      <c r="I30" s="286"/>
      <c r="J30" s="286"/>
      <c r="K30" s="286"/>
      <c r="L30" s="268"/>
      <c r="M30" s="286"/>
    </row>
    <row r="31" spans="1:13" s="293" customFormat="1" ht="15.75" x14ac:dyDescent="0.2">
      <c r="A31" s="274" t="s">
        <v>174</v>
      </c>
      <c r="B31" s="275"/>
      <c r="C31" s="287"/>
      <c r="D31" s="287"/>
      <c r="E31" s="287"/>
      <c r="F31" s="287"/>
      <c r="G31" s="287"/>
      <c r="H31" s="287"/>
      <c r="I31" s="287"/>
      <c r="J31" s="287"/>
      <c r="K31" s="287"/>
      <c r="L31" s="274"/>
      <c r="M31" s="287"/>
    </row>
    <row r="32" spans="1:13" s="294" customFormat="1" ht="15.75" x14ac:dyDescent="0.2">
      <c r="A32" s="276" t="s">
        <v>175</v>
      </c>
      <c r="B32" s="277"/>
      <c r="C32" s="282">
        <v>0</v>
      </c>
      <c r="D32" s="282">
        <v>0</v>
      </c>
      <c r="E32" s="282">
        <v>0</v>
      </c>
      <c r="F32" s="282">
        <v>0</v>
      </c>
      <c r="G32" s="282">
        <v>0</v>
      </c>
      <c r="H32" s="282">
        <v>0</v>
      </c>
      <c r="I32" s="282">
        <v>0</v>
      </c>
      <c r="J32" s="282">
        <v>0</v>
      </c>
      <c r="K32" s="282">
        <v>0</v>
      </c>
      <c r="L32" s="280"/>
      <c r="M32" s="281">
        <f t="shared" ref="M32:M34" si="9">SUM(C32:L32)</f>
        <v>0</v>
      </c>
    </row>
    <row r="33" spans="1:13" s="294" customFormat="1" ht="15.75" x14ac:dyDescent="0.2">
      <c r="A33" s="276" t="s">
        <v>176</v>
      </c>
      <c r="B33" s="277"/>
      <c r="C33" s="282">
        <v>0</v>
      </c>
      <c r="D33" s="282">
        <v>0</v>
      </c>
      <c r="E33" s="282">
        <v>0</v>
      </c>
      <c r="F33" s="282">
        <v>0</v>
      </c>
      <c r="G33" s="282">
        <v>0</v>
      </c>
      <c r="H33" s="282">
        <v>0</v>
      </c>
      <c r="I33" s="282">
        <v>0</v>
      </c>
      <c r="J33" s="282">
        <v>0</v>
      </c>
      <c r="K33" s="282">
        <v>0</v>
      </c>
      <c r="L33" s="280"/>
      <c r="M33" s="281">
        <f t="shared" si="9"/>
        <v>0</v>
      </c>
    </row>
    <row r="34" spans="1:13" s="294" customFormat="1" ht="15.75" x14ac:dyDescent="0.2">
      <c r="A34" s="276" t="s">
        <v>177</v>
      </c>
      <c r="B34" s="277"/>
      <c r="C34" s="282">
        <v>-706.46</v>
      </c>
      <c r="D34" s="282">
        <v>-867.13</v>
      </c>
      <c r="E34" s="282">
        <v>-805.78</v>
      </c>
      <c r="F34" s="282">
        <v>-939.43</v>
      </c>
      <c r="G34" s="282">
        <v>-764.17</v>
      </c>
      <c r="H34" s="282">
        <v>-846.75</v>
      </c>
      <c r="I34" s="282">
        <v>-813.88</v>
      </c>
      <c r="J34" s="282">
        <v>-733.37</v>
      </c>
      <c r="K34" s="282">
        <v>-967.82</v>
      </c>
      <c r="L34" s="280"/>
      <c r="M34" s="282">
        <f t="shared" si="9"/>
        <v>-7444.7899999999991</v>
      </c>
    </row>
    <row r="35" spans="1:13" s="270" customFormat="1" ht="15.75" x14ac:dyDescent="0.2">
      <c r="A35" s="283" t="s">
        <v>43</v>
      </c>
      <c r="B35" s="284"/>
      <c r="C35" s="292">
        <f t="shared" ref="C35:K35" si="10">SUM(C32:C34)</f>
        <v>-706.46</v>
      </c>
      <c r="D35" s="292">
        <f t="shared" si="10"/>
        <v>-867.13</v>
      </c>
      <c r="E35" s="292">
        <f t="shared" si="10"/>
        <v>-805.78</v>
      </c>
      <c r="F35" s="292">
        <f t="shared" si="10"/>
        <v>-939.43</v>
      </c>
      <c r="G35" s="292">
        <f t="shared" si="10"/>
        <v>-764.17</v>
      </c>
      <c r="H35" s="292">
        <f t="shared" si="10"/>
        <v>-846.75</v>
      </c>
      <c r="I35" s="292">
        <f t="shared" si="10"/>
        <v>-813.88</v>
      </c>
      <c r="J35" s="292">
        <f t="shared" si="10"/>
        <v>-733.37</v>
      </c>
      <c r="K35" s="292">
        <f t="shared" si="10"/>
        <v>-967.82</v>
      </c>
      <c r="L35" s="284"/>
      <c r="M35" s="292">
        <f t="shared" ref="M35" si="11">SUM(M32:M34)</f>
        <v>-7444.7899999999991</v>
      </c>
    </row>
    <row r="36" spans="1:13" x14ac:dyDescent="0.2">
      <c r="C36" s="286"/>
      <c r="D36" s="286"/>
      <c r="E36" s="286"/>
      <c r="F36" s="286"/>
      <c r="G36" s="286"/>
      <c r="H36" s="286"/>
      <c r="I36" s="286"/>
      <c r="J36" s="286"/>
      <c r="K36" s="286"/>
      <c r="L36" s="268"/>
      <c r="M36" s="286"/>
    </row>
    <row r="37" spans="1:13" s="270" customFormat="1" ht="15.75" x14ac:dyDescent="0.2">
      <c r="A37" s="295" t="s">
        <v>178</v>
      </c>
      <c r="B37" s="296"/>
      <c r="C37" s="297">
        <f t="shared" ref="C37:K37" si="12">C19+C29+C35</f>
        <v>-35.250000000000909</v>
      </c>
      <c r="D37" s="297">
        <f t="shared" si="12"/>
        <v>4162.7200000000057</v>
      </c>
      <c r="E37" s="297">
        <f t="shared" si="12"/>
        <v>5041.9900000000043</v>
      </c>
      <c r="F37" s="297">
        <f t="shared" si="12"/>
        <v>-1721.8999999999937</v>
      </c>
      <c r="G37" s="297">
        <f t="shared" si="12"/>
        <v>-2553.720000000003</v>
      </c>
      <c r="H37" s="297">
        <f t="shared" si="12"/>
        <v>3378.9199999999983</v>
      </c>
      <c r="I37" s="297">
        <f t="shared" si="12"/>
        <v>375.82000000000437</v>
      </c>
      <c r="J37" s="297">
        <f t="shared" si="12"/>
        <v>-1726.4099999999935</v>
      </c>
      <c r="K37" s="297">
        <f t="shared" si="12"/>
        <v>-5327.0400000000009</v>
      </c>
      <c r="L37" s="290"/>
      <c r="M37" s="297">
        <f t="shared" ref="M37" si="13">M19+M29+M35</f>
        <v>1595.1300000000429</v>
      </c>
    </row>
    <row r="38" spans="1:13" s="298" customFormat="1" ht="15.75" x14ac:dyDescent="0.2">
      <c r="C38" s="299"/>
      <c r="D38" s="299"/>
      <c r="E38" s="299"/>
      <c r="F38" s="299"/>
      <c r="G38" s="299"/>
      <c r="H38" s="299"/>
      <c r="I38" s="299"/>
      <c r="J38" s="299"/>
      <c r="K38" s="299"/>
      <c r="L38" s="300"/>
      <c r="M38" s="299"/>
    </row>
    <row r="39" spans="1:13" s="294" customFormat="1" ht="15.75" x14ac:dyDescent="0.2">
      <c r="A39" s="276" t="s">
        <v>179</v>
      </c>
      <c r="B39" s="277"/>
      <c r="C39" s="282">
        <v>0</v>
      </c>
      <c r="D39" s="282">
        <v>0</v>
      </c>
      <c r="E39" s="282">
        <v>-3.44</v>
      </c>
      <c r="F39" s="282">
        <v>-2.99</v>
      </c>
      <c r="G39" s="282">
        <v>-1.76</v>
      </c>
      <c r="H39" s="282">
        <v>-7.25</v>
      </c>
      <c r="I39" s="282">
        <v>-6</v>
      </c>
      <c r="J39" s="282">
        <v>-1.54</v>
      </c>
      <c r="K39" s="282">
        <v>-6.01</v>
      </c>
      <c r="L39" s="280"/>
      <c r="M39" s="281">
        <f t="shared" ref="M39" si="14">SUM(C39:L39)</f>
        <v>-28.989999999999995</v>
      </c>
    </row>
    <row r="40" spans="1:13" x14ac:dyDescent="0.2">
      <c r="C40" s="286"/>
      <c r="D40" s="286"/>
      <c r="E40" s="286"/>
      <c r="F40" s="286"/>
      <c r="G40" s="286"/>
      <c r="H40" s="286"/>
      <c r="I40" s="286"/>
      <c r="J40" s="286"/>
      <c r="K40" s="286"/>
      <c r="L40" s="268"/>
      <c r="M40" s="286"/>
    </row>
    <row r="41" spans="1:13" s="270" customFormat="1" ht="15.75" x14ac:dyDescent="0.2">
      <c r="A41" s="283" t="s">
        <v>180</v>
      </c>
      <c r="B41" s="284"/>
      <c r="C41" s="292">
        <f t="shared" ref="C41:K41" si="15">C10+C37+C39</f>
        <v>13576.660000000073</v>
      </c>
      <c r="D41" s="292">
        <f t="shared" si="15"/>
        <v>17739.380000000077</v>
      </c>
      <c r="E41" s="292">
        <f t="shared" si="15"/>
        <v>22777.930000000084</v>
      </c>
      <c r="F41" s="292">
        <f t="shared" si="15"/>
        <v>21053.040000000088</v>
      </c>
      <c r="G41" s="292">
        <f t="shared" si="15"/>
        <v>18497.560000000089</v>
      </c>
      <c r="H41" s="292">
        <f t="shared" si="15"/>
        <v>21869.230000000087</v>
      </c>
      <c r="I41" s="292">
        <f t="shared" si="15"/>
        <v>22239.05000000009</v>
      </c>
      <c r="J41" s="292">
        <f t="shared" si="15"/>
        <v>20511.100000000097</v>
      </c>
      <c r="K41" s="292">
        <f t="shared" si="15"/>
        <v>15178.050000000096</v>
      </c>
      <c r="L41" s="284"/>
      <c r="M41" s="292">
        <f t="shared" ref="M41" si="16">M10+M37+M39</f>
        <v>15178.050000000118</v>
      </c>
    </row>
    <row r="42" spans="1:13" x14ac:dyDescent="0.2">
      <c r="C42" s="301"/>
      <c r="D42" s="301"/>
      <c r="E42" s="301"/>
      <c r="F42" s="301"/>
      <c r="G42" s="301"/>
      <c r="H42" s="301"/>
      <c r="I42" s="301"/>
      <c r="J42" s="301"/>
      <c r="K42" s="301"/>
    </row>
    <row r="43" spans="1:13" x14ac:dyDescent="0.2">
      <c r="A43" s="253" t="s">
        <v>181</v>
      </c>
    </row>
  </sheetData>
  <mergeCells count="9">
    <mergeCell ref="A5:M5"/>
    <mergeCell ref="Q5:V5"/>
    <mergeCell ref="A6:M6"/>
    <mergeCell ref="A1:M1"/>
    <mergeCell ref="A2:M2"/>
    <mergeCell ref="A3:M3"/>
    <mergeCell ref="Q3:V3"/>
    <mergeCell ref="A4:M4"/>
    <mergeCell ref="Q4:V4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61" orientation="landscape" r:id="rId1"/>
  <headerFooter>
    <oddFooter>&amp;C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EE9E-23E1-495C-AC2A-6570AB2BD757}">
  <sheetPr>
    <pageSetUpPr fitToPage="1"/>
  </sheetPr>
  <dimension ref="A1:O40"/>
  <sheetViews>
    <sheetView tabSelected="1" zoomScale="70" zoomScaleNormal="70" workbookViewId="0">
      <selection activeCell="G9" sqref="G9"/>
    </sheetView>
  </sheetViews>
  <sheetFormatPr defaultColWidth="9.140625" defaultRowHeight="15" x14ac:dyDescent="0.2"/>
  <cols>
    <col min="1" max="1" width="98.140625" style="253" customWidth="1"/>
    <col min="2" max="2" width="2.7109375" style="253" customWidth="1"/>
    <col min="3" max="11" width="15.7109375" style="253" customWidth="1"/>
    <col min="12" max="14" width="9.140625" style="253"/>
    <col min="15" max="15" width="23.28515625" style="253" customWidth="1"/>
    <col min="16" max="16384" width="9.140625" style="253"/>
  </cols>
  <sheetData>
    <row r="1" spans="1:11" ht="74.25" customHeight="1" x14ac:dyDescent="0.2">
      <c r="A1" s="254"/>
      <c r="B1" s="254"/>
      <c r="C1" s="254"/>
      <c r="D1" s="254"/>
      <c r="E1" s="254"/>
      <c r="F1" s="254"/>
      <c r="G1" s="254"/>
      <c r="H1" s="254"/>
      <c r="I1" s="254"/>
    </row>
    <row r="2" spans="1:11" ht="21" customHeight="1" x14ac:dyDescent="0.2">
      <c r="A2" s="254"/>
      <c r="B2" s="254"/>
      <c r="C2" s="254"/>
      <c r="D2" s="254"/>
      <c r="E2" s="254"/>
      <c r="F2" s="254"/>
      <c r="G2" s="254"/>
      <c r="H2" s="254"/>
      <c r="I2" s="254"/>
    </row>
    <row r="3" spans="1:11" ht="18" x14ac:dyDescent="0.2">
      <c r="A3" s="257" t="s">
        <v>150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</row>
    <row r="4" spans="1:11" ht="21.6" customHeight="1" x14ac:dyDescent="0.2">
      <c r="A4" s="256" t="s">
        <v>194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</row>
    <row r="5" spans="1:11" ht="18" x14ac:dyDescent="0.2">
      <c r="A5" s="257" t="s">
        <v>192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</row>
    <row r="6" spans="1:11" ht="21" customHeight="1" x14ac:dyDescent="0.2">
      <c r="A6" s="252"/>
      <c r="B6" s="252"/>
      <c r="C6" s="252"/>
      <c r="D6" s="252"/>
      <c r="E6" s="252"/>
      <c r="F6" s="252"/>
      <c r="G6" s="252"/>
      <c r="H6" s="252"/>
      <c r="I6" s="252"/>
      <c r="J6" s="252"/>
    </row>
    <row r="7" spans="1:11" s="260" customFormat="1" x14ac:dyDescent="0.2">
      <c r="A7" s="262"/>
      <c r="B7" s="262"/>
      <c r="C7" s="302" t="s">
        <v>151</v>
      </c>
      <c r="D7" s="302" t="s">
        <v>152</v>
      </c>
      <c r="E7" s="302" t="s">
        <v>153</v>
      </c>
      <c r="F7" s="302" t="s">
        <v>154</v>
      </c>
      <c r="G7" s="302" t="s">
        <v>155</v>
      </c>
      <c r="H7" s="302" t="s">
        <v>156</v>
      </c>
      <c r="I7" s="302" t="s">
        <v>157</v>
      </c>
      <c r="J7" s="302" t="s">
        <v>158</v>
      </c>
      <c r="K7" s="302" t="s">
        <v>193</v>
      </c>
    </row>
    <row r="8" spans="1:11" s="264" customFormat="1" ht="12" thickBot="1" x14ac:dyDescent="0.25">
      <c r="A8" s="266"/>
      <c r="B8" s="266"/>
      <c r="C8" s="303">
        <v>2023</v>
      </c>
      <c r="D8" s="303">
        <v>2023</v>
      </c>
      <c r="E8" s="303">
        <v>2023</v>
      </c>
      <c r="F8" s="303">
        <v>2023</v>
      </c>
      <c r="G8" s="303">
        <v>2023</v>
      </c>
      <c r="H8" s="303">
        <v>2023</v>
      </c>
      <c r="I8" s="303">
        <v>2023</v>
      </c>
      <c r="J8" s="303">
        <v>2023</v>
      </c>
      <c r="K8" s="303">
        <v>2023</v>
      </c>
    </row>
    <row r="9" spans="1:11" x14ac:dyDescent="0.2">
      <c r="A9" s="268"/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s="270" customFormat="1" ht="39.950000000000003" customHeight="1" thickBot="1" x14ac:dyDescent="0.25">
      <c r="A10" s="269" t="s">
        <v>182</v>
      </c>
      <c r="B10" s="304"/>
      <c r="C10" s="305">
        <v>13577</v>
      </c>
      <c r="D10" s="305">
        <v>17739</v>
      </c>
      <c r="E10" s="305">
        <v>22777.930000000084</v>
      </c>
      <c r="F10" s="305">
        <v>21052.71</v>
      </c>
      <c r="G10" s="305">
        <v>18498</v>
      </c>
      <c r="H10" s="305">
        <v>21869.230000000087</v>
      </c>
      <c r="I10" s="305">
        <v>22239.05000000009</v>
      </c>
      <c r="J10" s="305">
        <v>20511.100000000097</v>
      </c>
      <c r="K10" s="305">
        <v>15178.050000000096</v>
      </c>
    </row>
    <row r="11" spans="1:11" x14ac:dyDescent="0.2">
      <c r="A11" s="268"/>
      <c r="B11" s="268"/>
      <c r="C11" s="268"/>
      <c r="D11" s="268"/>
      <c r="E11" s="268"/>
      <c r="F11" s="268"/>
      <c r="G11" s="268"/>
      <c r="H11" s="268"/>
      <c r="I11" s="268"/>
      <c r="J11" s="268"/>
      <c r="K11" s="268"/>
    </row>
    <row r="12" spans="1:11" s="277" customFormat="1" ht="15.75" x14ac:dyDescent="0.2">
      <c r="A12" s="306" t="s">
        <v>183</v>
      </c>
      <c r="B12" s="280"/>
      <c r="C12" s="307"/>
      <c r="D12" s="307"/>
      <c r="E12" s="307"/>
      <c r="F12" s="307"/>
      <c r="G12" s="307"/>
      <c r="H12" s="307"/>
      <c r="I12" s="307"/>
      <c r="J12" s="307"/>
      <c r="K12" s="307"/>
    </row>
    <row r="13" spans="1:11" s="277" customFormat="1" ht="15.75" x14ac:dyDescent="0.2">
      <c r="A13" s="308"/>
      <c r="B13" s="280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s="277" customFormat="1" ht="39.950000000000003" customHeight="1" x14ac:dyDescent="0.2">
      <c r="A14" s="310" t="s">
        <v>184</v>
      </c>
      <c r="B14" s="280"/>
      <c r="C14" s="311">
        <v>4113</v>
      </c>
      <c r="D14" s="311">
        <v>6211</v>
      </c>
      <c r="E14" s="311">
        <v>8523</v>
      </c>
      <c r="F14" s="311">
        <v>10690</v>
      </c>
      <c r="G14" s="311">
        <v>12915</v>
      </c>
      <c r="H14" s="311">
        <v>15260</v>
      </c>
      <c r="I14" s="311">
        <v>17569</v>
      </c>
      <c r="J14" s="311">
        <v>19954</v>
      </c>
      <c r="K14" s="311">
        <v>22367</v>
      </c>
    </row>
    <row r="15" spans="1:11" s="277" customFormat="1" ht="39.950000000000003" customHeight="1" x14ac:dyDescent="0.2">
      <c r="A15" s="312" t="s">
        <v>185</v>
      </c>
      <c r="B15" s="280"/>
      <c r="C15" s="311">
        <v>9</v>
      </c>
      <c r="D15" s="311">
        <v>7</v>
      </c>
      <c r="E15" s="311">
        <v>69</v>
      </c>
      <c r="F15" s="311">
        <v>11</v>
      </c>
      <c r="G15" s="311">
        <v>62</v>
      </c>
      <c r="H15" s="311">
        <v>53</v>
      </c>
      <c r="I15" s="311">
        <v>61</v>
      </c>
      <c r="J15" s="311">
        <v>53</v>
      </c>
      <c r="K15" s="311">
        <v>53</v>
      </c>
    </row>
    <row r="16" spans="1:11" s="277" customFormat="1" ht="39.950000000000003" customHeight="1" x14ac:dyDescent="0.2">
      <c r="A16" s="310" t="s">
        <v>186</v>
      </c>
      <c r="B16" s="280"/>
      <c r="C16" s="311">
        <v>-4</v>
      </c>
      <c r="D16" s="311">
        <v>0</v>
      </c>
      <c r="E16" s="311">
        <v>3</v>
      </c>
      <c r="F16" s="311">
        <v>0</v>
      </c>
      <c r="G16" s="311">
        <v>-6</v>
      </c>
      <c r="H16" s="311">
        <v>2</v>
      </c>
      <c r="I16" s="311">
        <v>0</v>
      </c>
      <c r="J16" s="311">
        <v>0</v>
      </c>
      <c r="K16" s="311">
        <v>0</v>
      </c>
    </row>
    <row r="17" spans="1:15" ht="39.950000000000003" customHeight="1" x14ac:dyDescent="0.2">
      <c r="A17" s="310" t="s">
        <v>187</v>
      </c>
      <c r="B17" s="280"/>
      <c r="C17" s="311">
        <v>0</v>
      </c>
      <c r="D17" s="311">
        <v>0</v>
      </c>
      <c r="E17" s="311">
        <v>0</v>
      </c>
      <c r="F17" s="311">
        <v>0</v>
      </c>
      <c r="G17" s="311">
        <v>0</v>
      </c>
      <c r="H17" s="311">
        <v>0</v>
      </c>
      <c r="I17" s="311">
        <v>0</v>
      </c>
      <c r="J17" s="311">
        <v>0</v>
      </c>
      <c r="K17" s="311">
        <v>0</v>
      </c>
    </row>
    <row r="18" spans="1:15" s="275" customFormat="1" ht="15" customHeight="1" x14ac:dyDescent="0.2">
      <c r="A18" s="313"/>
      <c r="B18" s="274"/>
      <c r="C18" s="314"/>
      <c r="D18" s="314"/>
      <c r="E18" s="314"/>
      <c r="F18" s="314"/>
      <c r="G18" s="314"/>
      <c r="H18" s="314"/>
      <c r="I18" s="314"/>
      <c r="J18" s="314"/>
      <c r="K18" s="314"/>
    </row>
    <row r="19" spans="1:15" s="277" customFormat="1" ht="39.950000000000003" customHeight="1" thickBot="1" x14ac:dyDescent="0.25">
      <c r="A19" s="315" t="s">
        <v>188</v>
      </c>
      <c r="B19" s="316"/>
      <c r="C19" s="317">
        <f t="shared" ref="C19" si="0">SUM(C10:C17)</f>
        <v>17695</v>
      </c>
      <c r="D19" s="317">
        <f t="shared" ref="D19:K19" si="1">SUM(D10:D17)</f>
        <v>23957</v>
      </c>
      <c r="E19" s="317">
        <f t="shared" si="1"/>
        <v>31372.930000000084</v>
      </c>
      <c r="F19" s="317">
        <f t="shared" si="1"/>
        <v>31753.71</v>
      </c>
      <c r="G19" s="317">
        <f t="shared" si="1"/>
        <v>31469</v>
      </c>
      <c r="H19" s="317">
        <f t="shared" si="1"/>
        <v>37184.230000000083</v>
      </c>
      <c r="I19" s="317">
        <f t="shared" si="1"/>
        <v>39869.05000000009</v>
      </c>
      <c r="J19" s="317">
        <f t="shared" si="1"/>
        <v>40518.100000000093</v>
      </c>
      <c r="K19" s="317">
        <f t="shared" si="1"/>
        <v>37598.050000000097</v>
      </c>
    </row>
    <row r="20" spans="1:15" ht="14.45" customHeight="1" x14ac:dyDescent="0.2"/>
    <row r="21" spans="1:15" ht="14.45" customHeight="1" x14ac:dyDescent="0.2"/>
    <row r="22" spans="1:15" x14ac:dyDescent="0.2">
      <c r="O22" s="311"/>
    </row>
    <row r="23" spans="1:15" x14ac:dyDescent="0.2">
      <c r="O23" s="311"/>
    </row>
    <row r="24" spans="1:15" x14ac:dyDescent="0.2">
      <c r="O24" s="311"/>
    </row>
    <row r="25" spans="1:15" x14ac:dyDescent="0.2">
      <c r="O25" s="311"/>
    </row>
    <row r="26" spans="1:15" x14ac:dyDescent="0.2">
      <c r="O26" s="311"/>
    </row>
    <row r="27" spans="1:15" x14ac:dyDescent="0.2">
      <c r="O27" s="311"/>
    </row>
    <row r="28" spans="1:15" x14ac:dyDescent="0.2">
      <c r="O28" s="311"/>
    </row>
    <row r="29" spans="1:15" ht="15" customHeight="1" x14ac:dyDescent="0.2">
      <c r="O29" s="311"/>
    </row>
    <row r="30" spans="1:15" x14ac:dyDescent="0.2">
      <c r="O30" s="311"/>
    </row>
    <row r="31" spans="1:15" x14ac:dyDescent="0.2">
      <c r="O31" s="311"/>
    </row>
    <row r="32" spans="1:15" x14ac:dyDescent="0.2">
      <c r="O32" s="311"/>
    </row>
    <row r="33" spans="15:15" ht="15" customHeight="1" x14ac:dyDescent="0.2">
      <c r="O33" s="311"/>
    </row>
    <row r="34" spans="15:15" x14ac:dyDescent="0.2">
      <c r="O34" s="311"/>
    </row>
    <row r="35" spans="15:15" x14ac:dyDescent="0.2">
      <c r="O35" s="311"/>
    </row>
    <row r="36" spans="15:15" x14ac:dyDescent="0.2">
      <c r="O36" s="311"/>
    </row>
    <row r="37" spans="15:15" x14ac:dyDescent="0.2">
      <c r="O37" s="311"/>
    </row>
    <row r="38" spans="15:15" x14ac:dyDescent="0.2">
      <c r="O38" s="311"/>
    </row>
    <row r="39" spans="15:15" x14ac:dyDescent="0.2">
      <c r="O39" s="311"/>
    </row>
    <row r="40" spans="15:15" x14ac:dyDescent="0.2">
      <c r="O40" s="311"/>
    </row>
  </sheetData>
  <mergeCells count="6">
    <mergeCell ref="A1:I1"/>
    <mergeCell ref="A2:I2"/>
    <mergeCell ref="A3:K3"/>
    <mergeCell ref="A4:K4"/>
    <mergeCell ref="A5:K5"/>
    <mergeCell ref="A6:J6"/>
  </mergeCells>
  <printOptions horizontalCentered="1"/>
  <pageMargins left="0.70866141732283472" right="0.70866141732283472" top="1.1811023622047245" bottom="0.59055118110236227" header="0.31496062992125984" footer="0.31496062992125984"/>
  <pageSetup paperSize="9" scale="55" orientation="landscape" r:id="rId1"/>
  <headerFooter>
    <oddFooter>&amp;C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5">
    <tabColor rgb="FFFF0000"/>
  </sheetPr>
  <dimension ref="A1:AF124"/>
  <sheetViews>
    <sheetView showGridLines="0" zoomScale="85" zoomScaleNormal="85" workbookViewId="0">
      <pane ySplit="1" topLeftCell="A2" activePane="bottomLeft" state="frozen"/>
      <selection activeCell="E8" sqref="E8"/>
      <selection pane="bottomLeft" activeCell="I12" sqref="I12"/>
    </sheetView>
  </sheetViews>
  <sheetFormatPr defaultRowHeight="20.100000000000001" customHeight="1" x14ac:dyDescent="0.2"/>
  <cols>
    <col min="1" max="1" width="9.140625" style="1"/>
    <col min="2" max="2" width="18.42578125" style="1" customWidth="1"/>
    <col min="3" max="3" width="2.140625" style="1" customWidth="1"/>
    <col min="4" max="4" width="16.85546875" style="2" bestFit="1" customWidth="1"/>
    <col min="5" max="8" width="15.7109375" style="2" customWidth="1"/>
    <col min="9" max="9" width="13" style="2" customWidth="1"/>
    <col min="10" max="11" width="18.28515625" style="2" customWidth="1"/>
    <col min="12" max="21" width="15.7109375" style="2" customWidth="1"/>
    <col min="22" max="22" width="15.7109375" style="3" customWidth="1"/>
    <col min="23" max="23" width="14.7109375" style="5" customWidth="1"/>
    <col min="24" max="24" width="21" style="2" customWidth="1"/>
    <col min="25" max="25" width="31.140625" style="2" customWidth="1"/>
    <col min="26" max="26" width="17" style="6" customWidth="1"/>
    <col min="27" max="27" width="66.42578125" style="7" customWidth="1"/>
    <col min="28" max="28" width="15.140625" style="1" customWidth="1"/>
    <col min="29" max="29" width="12.28515625" style="1" bestFit="1" customWidth="1"/>
    <col min="30" max="30" width="20.5703125" style="2" bestFit="1" customWidth="1"/>
    <col min="31" max="16384" width="9.140625" style="2"/>
  </cols>
  <sheetData>
    <row r="1" spans="1:32" ht="20.100000000000001" customHeight="1" x14ac:dyDescent="0.2"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4"/>
    </row>
    <row r="2" spans="1:32" ht="20.100000000000001" customHeight="1" x14ac:dyDescent="0.2"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4"/>
    </row>
    <row r="3" spans="1:32" ht="20.100000000000001" customHeight="1" thickBot="1" x14ac:dyDescent="0.25"/>
    <row r="4" spans="1:32" ht="39.950000000000003" customHeight="1" thickTop="1" thickBot="1" x14ac:dyDescent="0.25">
      <c r="B4" s="94" t="s">
        <v>77</v>
      </c>
      <c r="D4" s="8" t="s">
        <v>88</v>
      </c>
      <c r="E4" s="227" t="s">
        <v>4</v>
      </c>
      <c r="F4" s="228"/>
      <c r="G4" s="228"/>
      <c r="H4" s="228"/>
      <c r="I4" s="228"/>
      <c r="J4" s="229"/>
      <c r="K4" s="227" t="s">
        <v>7</v>
      </c>
      <c r="L4" s="228"/>
      <c r="M4" s="228"/>
      <c r="N4" s="228"/>
      <c r="O4" s="228"/>
      <c r="P4" s="228"/>
      <c r="Q4" s="229"/>
      <c r="R4" s="157"/>
      <c r="S4" s="157"/>
      <c r="T4" s="227" t="s">
        <v>13</v>
      </c>
      <c r="U4" s="228"/>
      <c r="V4" s="228"/>
      <c r="W4" s="228"/>
      <c r="X4" s="9"/>
      <c r="Y4" s="8" t="s">
        <v>88</v>
      </c>
      <c r="Z4" s="10"/>
      <c r="AA4" s="11"/>
      <c r="AB4" s="12"/>
    </row>
    <row r="5" spans="1:32" s="9" customFormat="1" ht="20.100000000000001" customHeight="1" thickTop="1" x14ac:dyDescent="0.2">
      <c r="B5" s="241" t="s">
        <v>14</v>
      </c>
      <c r="C5" s="13"/>
      <c r="D5" s="239" t="s">
        <v>15</v>
      </c>
      <c r="E5" s="241" t="s">
        <v>16</v>
      </c>
      <c r="F5" s="225" t="s">
        <v>17</v>
      </c>
      <c r="G5" s="225" t="s">
        <v>18</v>
      </c>
      <c r="H5" s="225" t="s">
        <v>19</v>
      </c>
      <c r="I5" s="225" t="s">
        <v>20</v>
      </c>
      <c r="J5" s="239" t="s">
        <v>6</v>
      </c>
      <c r="K5" s="241" t="s">
        <v>21</v>
      </c>
      <c r="L5" s="225" t="s">
        <v>22</v>
      </c>
      <c r="M5" s="225" t="s">
        <v>23</v>
      </c>
      <c r="N5" s="225" t="s">
        <v>24</v>
      </c>
      <c r="O5" s="225" t="s">
        <v>25</v>
      </c>
      <c r="P5" s="225" t="s">
        <v>26</v>
      </c>
      <c r="Q5" s="225" t="s">
        <v>63</v>
      </c>
      <c r="R5" s="225" t="s">
        <v>27</v>
      </c>
      <c r="S5" s="225" t="s">
        <v>22</v>
      </c>
      <c r="T5" s="236" t="s">
        <v>28</v>
      </c>
      <c r="U5" s="223" t="s">
        <v>29</v>
      </c>
      <c r="V5" s="223" t="s">
        <v>30</v>
      </c>
      <c r="W5" s="223" t="s">
        <v>31</v>
      </c>
      <c r="X5" s="223" t="s">
        <v>32</v>
      </c>
      <c r="Y5" s="232" t="s">
        <v>33</v>
      </c>
      <c r="Z5" s="14"/>
      <c r="AA5" s="234" t="s">
        <v>34</v>
      </c>
      <c r="AB5" s="15"/>
      <c r="AC5" s="230"/>
      <c r="AD5" s="230"/>
    </row>
    <row r="6" spans="1:32" s="9" customFormat="1" ht="20.100000000000001" customHeight="1" x14ac:dyDescent="0.2">
      <c r="B6" s="242"/>
      <c r="C6" s="16"/>
      <c r="D6" s="240"/>
      <c r="E6" s="242"/>
      <c r="F6" s="226"/>
      <c r="G6" s="226"/>
      <c r="H6" s="226"/>
      <c r="I6" s="226"/>
      <c r="J6" s="240"/>
      <c r="K6" s="242"/>
      <c r="L6" s="226"/>
      <c r="M6" s="226"/>
      <c r="N6" s="226"/>
      <c r="O6" s="226"/>
      <c r="P6" s="226"/>
      <c r="Q6" s="226"/>
      <c r="R6" s="226"/>
      <c r="S6" s="226"/>
      <c r="T6" s="237"/>
      <c r="U6" s="238"/>
      <c r="V6" s="224"/>
      <c r="W6" s="224"/>
      <c r="X6" s="224"/>
      <c r="Y6" s="233"/>
      <c r="Z6" s="17"/>
      <c r="AA6" s="235"/>
      <c r="AB6" s="15"/>
      <c r="AC6" s="230"/>
      <c r="AD6" s="230"/>
    </row>
    <row r="7" spans="1:32" s="9" customFormat="1" ht="20.100000000000001" customHeight="1" x14ac:dyDescent="0.2">
      <c r="B7" s="18"/>
      <c r="C7" s="16"/>
      <c r="D7" s="19"/>
      <c r="E7" s="104" t="s">
        <v>46</v>
      </c>
      <c r="F7" s="104" t="s">
        <v>47</v>
      </c>
      <c r="G7" s="156" t="s">
        <v>48</v>
      </c>
      <c r="H7" s="19" t="s">
        <v>49</v>
      </c>
      <c r="I7" s="19" t="s">
        <v>50</v>
      </c>
      <c r="J7" s="19" t="s">
        <v>61</v>
      </c>
      <c r="K7" s="104"/>
      <c r="L7" s="156" t="s">
        <v>51</v>
      </c>
      <c r="M7" s="156" t="s">
        <v>52</v>
      </c>
      <c r="N7" s="156" t="s">
        <v>53</v>
      </c>
      <c r="O7" s="156" t="s">
        <v>54</v>
      </c>
      <c r="P7" s="156" t="s">
        <v>55</v>
      </c>
      <c r="Q7" s="156" t="s">
        <v>56</v>
      </c>
      <c r="R7" s="156" t="s">
        <v>62</v>
      </c>
      <c r="S7" s="104" t="s">
        <v>64</v>
      </c>
      <c r="T7" s="67"/>
      <c r="U7" s="20"/>
      <c r="V7" s="68" t="s">
        <v>57</v>
      </c>
      <c r="W7" s="68" t="s">
        <v>58</v>
      </c>
      <c r="X7" s="21"/>
      <c r="Y7" s="22"/>
      <c r="Z7" s="23"/>
      <c r="AA7" s="24"/>
      <c r="AB7" s="15"/>
    </row>
    <row r="8" spans="1:32" ht="20.100000000000001" customHeight="1" thickBot="1" x14ac:dyDescent="0.25">
      <c r="B8" s="25"/>
      <c r="C8" s="26"/>
      <c r="D8" s="115">
        <f>B16</f>
        <v>2039241.74</v>
      </c>
      <c r="E8" s="116" t="e">
        <f>SUMIF(#REF!,'Cx Descoberto JUN'!E7,#REF!)</f>
        <v>#REF!</v>
      </c>
      <c r="F8" s="116" t="e">
        <f>SUMIF(#REF!,'Cx Descoberto JUN'!F7,#REF!)</f>
        <v>#REF!</v>
      </c>
      <c r="G8" s="116" t="e">
        <f>SUMIF(#REF!,'Cx Descoberto JUN'!G7,#REF!)</f>
        <v>#REF!</v>
      </c>
      <c r="H8" s="116" t="e">
        <f>SUMIF(#REF!,'Cx Descoberto JUN'!H7,#REF!)</f>
        <v>#REF!</v>
      </c>
      <c r="I8" s="116" t="e">
        <f>SUMIF(#REF!,'Cx Descoberto JUN'!I7,#REF!)</f>
        <v>#REF!</v>
      </c>
      <c r="J8" s="116" t="e">
        <f>SUMIF(#REF!,'Cx Descoberto JUN'!J7,#REF!)</f>
        <v>#REF!</v>
      </c>
      <c r="K8" s="116" t="e">
        <f>SUMIF(#REF!,'Cx Descoberto JUN'!K7,#REF!)</f>
        <v>#REF!</v>
      </c>
      <c r="L8" s="116" t="e">
        <f>SUMIF(#REF!,'Cx Descoberto JUN'!L7,#REF!)</f>
        <v>#REF!</v>
      </c>
      <c r="M8" s="116" t="e">
        <f>SUMIF(#REF!,'Cx Descoberto JUN'!M7,#REF!)</f>
        <v>#REF!</v>
      </c>
      <c r="N8" s="116" t="e">
        <f>SUMIF(#REF!,'Cx Descoberto JUN'!N7,#REF!)</f>
        <v>#REF!</v>
      </c>
      <c r="O8" s="116" t="e">
        <f>SUMIF(#REF!,'Cx Descoberto JUN'!O7,#REF!)</f>
        <v>#REF!</v>
      </c>
      <c r="P8" s="116" t="e">
        <f>SUMIF(#REF!,'Cx Descoberto JUN'!P7,#REF!)</f>
        <v>#REF!</v>
      </c>
      <c r="Q8" s="116" t="e">
        <f>SUMIF(#REF!,'Cx Descoberto JUN'!Q7,#REF!)</f>
        <v>#REF!</v>
      </c>
      <c r="R8" s="116" t="e">
        <f>SUMIF(#REF!,'Cx Descoberto JUN'!R7,#REF!)</f>
        <v>#REF!</v>
      </c>
      <c r="S8" s="116" t="e">
        <f>SUMIF(#REF!,'Cx Descoberto JUN'!S7,#REF!)</f>
        <v>#REF!</v>
      </c>
      <c r="T8" s="116" t="e">
        <f>SUMIF(#REF!,'Cx Descoberto JUN'!T7,#REF!)</f>
        <v>#REF!</v>
      </c>
      <c r="U8" s="116" t="e">
        <f>SUMIF(#REF!,'Cx Descoberto JUN'!U7,#REF!)</f>
        <v>#REF!</v>
      </c>
      <c r="V8" s="116" t="e">
        <f>SUMIF(#REF!,'Cx Descoberto JUN'!V7,#REF!)</f>
        <v>#REF!</v>
      </c>
      <c r="W8" s="116" t="e">
        <f>SUMIF(#REF!,'Cx Descoberto JUN'!W7,#REF!)</f>
        <v>#REF!</v>
      </c>
      <c r="X8" s="117" t="e">
        <f>SUM(D8:U8)</f>
        <v>#REF!</v>
      </c>
      <c r="Y8" s="117" t="e">
        <f>+V8+W8</f>
        <v>#REF!</v>
      </c>
      <c r="Z8" s="118" t="e">
        <f>Y8+X8</f>
        <v>#REF!</v>
      </c>
      <c r="AA8" s="27" t="e">
        <f>Z8/Y8</f>
        <v>#REF!</v>
      </c>
      <c r="AB8" s="28"/>
      <c r="AC8" s="29"/>
    </row>
    <row r="9" spans="1:32" s="75" customFormat="1" ht="20.100000000000001" customHeight="1" thickTop="1" thickBot="1" x14ac:dyDescent="0.25">
      <c r="A9" s="69"/>
      <c r="B9" s="70"/>
      <c r="C9" s="70"/>
      <c r="D9" s="71">
        <f>SUM(D8)</f>
        <v>2039241.74</v>
      </c>
      <c r="E9" s="71" t="e">
        <f t="shared" ref="E9:Y9" si="0">SUM(E8)</f>
        <v>#REF!</v>
      </c>
      <c r="F9" s="71" t="e">
        <f t="shared" si="0"/>
        <v>#REF!</v>
      </c>
      <c r="G9" s="71" t="e">
        <f t="shared" si="0"/>
        <v>#REF!</v>
      </c>
      <c r="H9" s="71" t="e">
        <f t="shared" si="0"/>
        <v>#REF!</v>
      </c>
      <c r="I9" s="71" t="e">
        <f t="shared" si="0"/>
        <v>#REF!</v>
      </c>
      <c r="J9" s="71" t="e">
        <f t="shared" si="0"/>
        <v>#REF!</v>
      </c>
      <c r="K9" s="71" t="e">
        <f t="shared" si="0"/>
        <v>#REF!</v>
      </c>
      <c r="L9" s="71" t="e">
        <f t="shared" si="0"/>
        <v>#REF!</v>
      </c>
      <c r="M9" s="71" t="e">
        <f t="shared" si="0"/>
        <v>#REF!</v>
      </c>
      <c r="N9" s="71" t="e">
        <f t="shared" si="0"/>
        <v>#REF!</v>
      </c>
      <c r="O9" s="71" t="e">
        <f t="shared" si="0"/>
        <v>#REF!</v>
      </c>
      <c r="P9" s="71" t="e">
        <f t="shared" si="0"/>
        <v>#REF!</v>
      </c>
      <c r="Q9" s="71" t="e">
        <f t="shared" si="0"/>
        <v>#REF!</v>
      </c>
      <c r="R9" s="71" t="e">
        <f t="shared" si="0"/>
        <v>#REF!</v>
      </c>
      <c r="S9" s="71"/>
      <c r="T9" s="71" t="e">
        <f t="shared" si="0"/>
        <v>#REF!</v>
      </c>
      <c r="U9" s="71" t="e">
        <f t="shared" si="0"/>
        <v>#REF!</v>
      </c>
      <c r="V9" s="71" t="e">
        <f t="shared" si="0"/>
        <v>#REF!</v>
      </c>
      <c r="W9" s="72" t="e">
        <f t="shared" si="0"/>
        <v>#REF!</v>
      </c>
      <c r="X9" s="71" t="e">
        <f t="shared" si="0"/>
        <v>#REF!</v>
      </c>
      <c r="Y9" s="71" t="e">
        <f t="shared" si="0"/>
        <v>#REF!</v>
      </c>
      <c r="Z9" s="119"/>
      <c r="AA9" s="73"/>
      <c r="AB9" s="74"/>
      <c r="AC9" s="69"/>
    </row>
    <row r="10" spans="1:32" ht="20.100000000000001" customHeight="1" thickTop="1" thickBot="1" x14ac:dyDescent="0.25">
      <c r="A10" s="102" t="s">
        <v>44</v>
      </c>
      <c r="D10" s="30"/>
      <c r="E10" s="158"/>
      <c r="F10" s="158"/>
      <c r="G10" s="158"/>
      <c r="H10" s="158"/>
      <c r="I10" s="158"/>
      <c r="J10" s="30"/>
      <c r="K10" s="30"/>
      <c r="L10" s="158"/>
      <c r="M10" s="158"/>
      <c r="N10" s="158"/>
      <c r="O10" s="158"/>
      <c r="P10" s="158"/>
      <c r="Q10" s="158"/>
      <c r="R10" s="158"/>
      <c r="S10" s="158"/>
      <c r="T10" s="30"/>
      <c r="U10" s="30"/>
      <c r="V10" s="158"/>
      <c r="W10" s="31"/>
      <c r="X10" s="30"/>
      <c r="Z10" s="120"/>
    </row>
    <row r="11" spans="1:32" s="1" customFormat="1" ht="20.100000000000001" customHeight="1" x14ac:dyDescent="0.2">
      <c r="A11" s="84">
        <v>88505</v>
      </c>
      <c r="B11" s="151">
        <v>2039241.74</v>
      </c>
      <c r="C11" s="31"/>
      <c r="D11" s="121">
        <f>-J36</f>
        <v>-2039241.74</v>
      </c>
      <c r="E11" s="37" t="s">
        <v>35</v>
      </c>
      <c r="F11" s="32"/>
      <c r="G11" s="173"/>
      <c r="H11" s="17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147"/>
      <c r="X11" s="146"/>
      <c r="Y11" s="145"/>
      <c r="Z11" s="143"/>
      <c r="AA11" s="145"/>
      <c r="AB11" s="122"/>
      <c r="AC11" s="35"/>
      <c r="AD11" s="35"/>
      <c r="AE11" s="35"/>
      <c r="AF11" s="36"/>
    </row>
    <row r="12" spans="1:32" ht="20.100000000000001" customHeight="1" x14ac:dyDescent="0.2">
      <c r="A12" s="85"/>
      <c r="B12" s="152"/>
      <c r="D12" s="121">
        <v>0</v>
      </c>
      <c r="E12" s="37" t="s">
        <v>74</v>
      </c>
      <c r="F12" s="160"/>
      <c r="G12" s="113"/>
      <c r="H12" s="113"/>
      <c r="I12" s="38"/>
      <c r="L12" s="153"/>
      <c r="M12" s="153"/>
      <c r="O12" s="39"/>
      <c r="P12" s="121"/>
      <c r="Q12" s="158"/>
      <c r="R12" s="158"/>
      <c r="S12" s="158"/>
      <c r="T12" s="121"/>
      <c r="U12" s="121"/>
      <c r="V12" s="123"/>
      <c r="W12" s="147"/>
      <c r="X12" s="146"/>
      <c r="Y12" s="145"/>
      <c r="Z12" s="143"/>
      <c r="AA12" s="145"/>
      <c r="AC12" s="34"/>
      <c r="AD12" s="35"/>
      <c r="AE12" s="35"/>
      <c r="AF12" s="36"/>
    </row>
    <row r="13" spans="1:32" ht="20.100000000000001" customHeight="1" x14ac:dyDescent="0.2">
      <c r="A13" s="85"/>
      <c r="B13" s="152"/>
      <c r="D13" s="124">
        <f>SUM(D9:D12)</f>
        <v>0</v>
      </c>
      <c r="E13" s="40" t="s">
        <v>39</v>
      </c>
      <c r="F13" s="125"/>
      <c r="G13" s="113"/>
      <c r="H13" s="113"/>
      <c r="I13" s="38"/>
      <c r="L13" s="153"/>
      <c r="M13" s="153"/>
      <c r="O13" s="39"/>
      <c r="P13" s="39"/>
      <c r="U13" s="121"/>
      <c r="V13" s="123"/>
      <c r="W13" s="147"/>
      <c r="X13" s="146"/>
      <c r="Y13" s="145"/>
      <c r="Z13" s="103" t="e">
        <f>SUM(Z8:Z12)</f>
        <v>#REF!</v>
      </c>
      <c r="AA13" s="145"/>
      <c r="AC13" s="34"/>
      <c r="AD13" s="35"/>
      <c r="AE13" s="35"/>
      <c r="AF13" s="36" t="s">
        <v>3</v>
      </c>
    </row>
    <row r="14" spans="1:32" ht="20.100000000000001" customHeight="1" x14ac:dyDescent="0.2">
      <c r="A14" s="85"/>
      <c r="B14" s="150"/>
      <c r="D14" s="40"/>
      <c r="E14" s="40"/>
      <c r="F14" s="125"/>
      <c r="G14" s="161"/>
      <c r="H14" s="38"/>
      <c r="I14" s="38"/>
      <c r="L14" s="153"/>
      <c r="M14" s="153"/>
      <c r="O14" s="39"/>
      <c r="P14" s="39"/>
      <c r="U14" s="121"/>
      <c r="V14" s="123"/>
      <c r="W14" s="147"/>
      <c r="X14" s="146"/>
      <c r="Y14" s="145"/>
      <c r="Z14" s="143"/>
      <c r="AA14" s="145"/>
      <c r="AC14" s="34"/>
      <c r="AD14" s="35"/>
      <c r="AE14" s="35"/>
      <c r="AF14" s="36"/>
    </row>
    <row r="15" spans="1:32" ht="20.100000000000001" customHeight="1" thickBot="1" x14ac:dyDescent="0.25">
      <c r="A15" s="85"/>
      <c r="B15" s="148"/>
      <c r="D15" s="121">
        <f>-J36</f>
        <v>-2039241.74</v>
      </c>
      <c r="E15" s="37" t="s">
        <v>35</v>
      </c>
      <c r="H15" s="38"/>
      <c r="I15" s="38"/>
      <c r="J15" s="121"/>
      <c r="L15" s="153"/>
      <c r="M15" s="153"/>
      <c r="O15" s="39"/>
      <c r="P15" s="39"/>
      <c r="U15" s="121"/>
      <c r="V15" s="123"/>
      <c r="W15" s="147"/>
      <c r="X15" s="146"/>
      <c r="Y15" s="145"/>
      <c r="Z15" s="143"/>
      <c r="AA15" s="145"/>
      <c r="AC15" s="34"/>
      <c r="AD15" s="35"/>
      <c r="AE15" s="35"/>
      <c r="AF15" s="36"/>
    </row>
    <row r="16" spans="1:32" ht="20.100000000000001" customHeight="1" thickBot="1" x14ac:dyDescent="0.25">
      <c r="A16" s="149" t="s">
        <v>0</v>
      </c>
      <c r="B16" s="101">
        <f>SUM(B11:B15)</f>
        <v>2039241.74</v>
      </c>
      <c r="D16" s="121">
        <f>K36</f>
        <v>2039241.74</v>
      </c>
      <c r="E16" s="37" t="s">
        <v>36</v>
      </c>
      <c r="G16" s="162"/>
      <c r="H16" s="38"/>
      <c r="I16" s="38"/>
      <c r="L16" s="153"/>
      <c r="M16" s="153"/>
      <c r="O16" s="39"/>
      <c r="P16" s="39"/>
      <c r="V16" s="123"/>
      <c r="W16" s="147"/>
      <c r="X16" s="146"/>
      <c r="Y16" s="145"/>
      <c r="Z16" s="143"/>
      <c r="AA16" s="145"/>
      <c r="AC16" s="34"/>
      <c r="AD16" s="35"/>
      <c r="AE16" s="35"/>
      <c r="AF16" s="36"/>
    </row>
    <row r="17" spans="1:32" ht="20.100000000000001" customHeight="1" x14ac:dyDescent="0.2">
      <c r="A17" s="93"/>
      <c r="B17" s="126"/>
      <c r="D17" s="127">
        <f>SUM(D15:D16)</f>
        <v>0</v>
      </c>
      <c r="E17" s="40" t="s">
        <v>40</v>
      </c>
      <c r="G17" s="163"/>
      <c r="L17" s="153"/>
      <c r="M17" s="153"/>
      <c r="O17" s="164"/>
      <c r="P17" s="164"/>
      <c r="Q17" s="164"/>
      <c r="R17" s="164"/>
      <c r="S17" s="164"/>
      <c r="W17" s="147"/>
      <c r="X17" s="146"/>
      <c r="Y17" s="145"/>
      <c r="Z17" s="143"/>
      <c r="AA17" s="145"/>
      <c r="AC17" s="34"/>
      <c r="AD17" s="35"/>
      <c r="AE17" s="35"/>
      <c r="AF17" s="36"/>
    </row>
    <row r="18" spans="1:32" ht="20.100000000000001" customHeight="1" x14ac:dyDescent="0.2">
      <c r="A18" s="93"/>
      <c r="B18" s="126"/>
      <c r="D18" s="124">
        <v>0</v>
      </c>
      <c r="E18" s="37" t="s">
        <v>45</v>
      </c>
      <c r="L18" s="153"/>
      <c r="M18" s="165"/>
      <c r="O18" s="164"/>
      <c r="P18" s="42"/>
      <c r="W18" s="147"/>
      <c r="X18" s="146"/>
      <c r="Y18" s="145"/>
      <c r="Z18" s="143"/>
      <c r="AA18" s="145"/>
      <c r="AC18" s="34"/>
      <c r="AD18" s="35"/>
      <c r="AE18" s="35"/>
      <c r="AF18" s="36"/>
    </row>
    <row r="19" spans="1:32" ht="20.100000000000001" customHeight="1" x14ac:dyDescent="0.2">
      <c r="A19" s="93"/>
      <c r="B19" s="126"/>
      <c r="C19" s="43"/>
      <c r="D19" s="124">
        <f>0-(SUM(D17:D18))</f>
        <v>0</v>
      </c>
      <c r="E19" s="37" t="s">
        <v>72</v>
      </c>
      <c r="I19" s="2" t="s">
        <v>3</v>
      </c>
      <c r="M19" s="121"/>
      <c r="W19" s="141"/>
      <c r="X19" s="142"/>
      <c r="Y19" s="159"/>
      <c r="AA19" s="64"/>
      <c r="AC19" s="34"/>
      <c r="AD19" s="35"/>
      <c r="AE19" s="35"/>
      <c r="AF19" s="36"/>
    </row>
    <row r="20" spans="1:32" ht="20.100000000000001" customHeight="1" x14ac:dyDescent="0.2">
      <c r="A20" s="93"/>
      <c r="B20" s="126"/>
      <c r="D20" s="43"/>
      <c r="E20" s="37"/>
      <c r="M20" s="121"/>
      <c r="W20" s="141"/>
      <c r="X20" s="142"/>
      <c r="Y20" s="159"/>
      <c r="Z20" s="143"/>
      <c r="AA20" s="64"/>
      <c r="AC20" s="34"/>
      <c r="AD20" s="35"/>
      <c r="AE20" s="35"/>
      <c r="AF20" s="36"/>
    </row>
    <row r="21" spans="1:32" ht="20.100000000000001" customHeight="1" x14ac:dyDescent="0.2">
      <c r="A21" s="93"/>
      <c r="B21" s="126"/>
      <c r="D21" s="41"/>
      <c r="E21" s="37"/>
      <c r="J21" s="121"/>
      <c r="M21" s="121"/>
      <c r="W21" s="141"/>
      <c r="X21" s="142"/>
      <c r="Y21" s="159"/>
      <c r="Z21" s="143"/>
      <c r="AA21" s="64"/>
      <c r="AC21" s="34"/>
      <c r="AD21" s="35"/>
      <c r="AE21" s="35"/>
    </row>
    <row r="22" spans="1:32" ht="20.100000000000001" customHeight="1" x14ac:dyDescent="0.2">
      <c r="A22" s="93"/>
      <c r="B22" s="126"/>
      <c r="D22" s="124" t="e">
        <f>-Z8</f>
        <v>#REF!</v>
      </c>
      <c r="E22" s="37" t="s">
        <v>37</v>
      </c>
      <c r="F22" s="44"/>
      <c r="J22" s="38"/>
      <c r="W22" s="141"/>
      <c r="X22" s="142"/>
      <c r="Y22" s="159"/>
      <c r="Z22" s="143"/>
      <c r="AA22" s="64"/>
      <c r="AC22" s="34"/>
      <c r="AD22" s="35"/>
      <c r="AE22" s="35"/>
    </row>
    <row r="23" spans="1:32" ht="20.100000000000001" customHeight="1" x14ac:dyDescent="0.2">
      <c r="A23" s="93"/>
      <c r="B23" s="126"/>
      <c r="C23" s="31"/>
      <c r="D23" s="124">
        <v>0</v>
      </c>
      <c r="E23" s="37" t="s">
        <v>75</v>
      </c>
      <c r="J23" s="38"/>
      <c r="W23" s="141"/>
      <c r="X23" s="142"/>
      <c r="Y23" s="159"/>
      <c r="Z23" s="143"/>
      <c r="AA23" s="64"/>
      <c r="AC23" s="34"/>
      <c r="AD23" s="35"/>
      <c r="AE23" s="35"/>
      <c r="AF23" s="45"/>
    </row>
    <row r="24" spans="1:32" ht="20.100000000000001" customHeight="1" x14ac:dyDescent="0.2">
      <c r="A24" s="93"/>
      <c r="B24" s="126"/>
      <c r="C24" s="46"/>
      <c r="D24" s="124" t="e">
        <f>#REF!</f>
        <v>#REF!</v>
      </c>
      <c r="E24" s="37" t="s">
        <v>41</v>
      </c>
      <c r="W24" s="141"/>
      <c r="X24" s="142"/>
      <c r="Y24" s="159"/>
      <c r="Z24" s="143"/>
      <c r="AA24" s="64"/>
      <c r="AC24" s="34"/>
      <c r="AD24" s="35"/>
      <c r="AE24" s="35"/>
      <c r="AF24" s="36"/>
    </row>
    <row r="25" spans="1:32" ht="20.100000000000001" customHeight="1" x14ac:dyDescent="0.2">
      <c r="A25" s="93"/>
      <c r="B25" s="126"/>
      <c r="C25" s="43"/>
      <c r="D25" s="140" t="e">
        <f>SUM(D13+D18+D19+D22+D23+D24)</f>
        <v>#REF!</v>
      </c>
      <c r="E25" s="231" t="s">
        <v>38</v>
      </c>
      <c r="F25" s="231"/>
      <c r="W25" s="141"/>
      <c r="X25" s="142"/>
      <c r="Y25" s="159"/>
      <c r="Z25" s="143"/>
      <c r="AA25" s="64"/>
      <c r="AC25" s="34"/>
      <c r="AD25" s="35"/>
      <c r="AE25" s="35"/>
      <c r="AF25" s="36"/>
    </row>
    <row r="26" spans="1:32" ht="20.100000000000001" customHeight="1" thickBot="1" x14ac:dyDescent="0.25">
      <c r="A26" s="93"/>
      <c r="B26" s="126"/>
      <c r="C26" s="43"/>
      <c r="W26" s="141"/>
      <c r="X26" s="142"/>
      <c r="Y26" s="159"/>
      <c r="Z26" s="143"/>
      <c r="AA26" s="64"/>
      <c r="AC26" s="34"/>
      <c r="AD26" s="35"/>
      <c r="AE26" s="35"/>
      <c r="AF26" s="45"/>
    </row>
    <row r="27" spans="1:32" ht="20.100000000000001" customHeight="1" x14ac:dyDescent="0.2">
      <c r="A27" s="93"/>
      <c r="B27" s="126"/>
      <c r="C27" s="43"/>
      <c r="D27" s="38"/>
      <c r="E27" s="1"/>
      <c r="H27" s="49"/>
      <c r="I27" s="50"/>
      <c r="J27" s="76" t="s">
        <v>59</v>
      </c>
      <c r="K27" s="76" t="s">
        <v>60</v>
      </c>
      <c r="L27" s="77"/>
      <c r="W27" s="141"/>
      <c r="X27" s="142"/>
      <c r="Y27" s="159"/>
      <c r="Z27" s="143"/>
      <c r="AA27" s="64"/>
      <c r="AC27" s="34"/>
      <c r="AD27" s="35"/>
      <c r="AE27" s="35"/>
      <c r="AF27" s="47"/>
    </row>
    <row r="28" spans="1:32" ht="20.100000000000001" customHeight="1" x14ac:dyDescent="0.2">
      <c r="A28" s="93"/>
      <c r="B28" s="126"/>
      <c r="C28" s="43"/>
      <c r="D28" s="38"/>
      <c r="H28" s="51" t="s">
        <v>73</v>
      </c>
      <c r="I28" s="52"/>
      <c r="J28" s="52"/>
      <c r="K28" s="52"/>
      <c r="L28" s="53"/>
      <c r="W28" s="141"/>
      <c r="X28" s="142"/>
      <c r="Y28" s="166"/>
      <c r="Z28" s="143"/>
      <c r="AA28" s="64"/>
      <c r="AB28" s="1" t="s">
        <v>3</v>
      </c>
      <c r="AC28" s="34"/>
      <c r="AD28" s="35"/>
      <c r="AE28" s="35"/>
      <c r="AF28" s="47"/>
    </row>
    <row r="29" spans="1:32" ht="20.100000000000001" customHeight="1" x14ac:dyDescent="0.2">
      <c r="A29" s="93"/>
      <c r="B29" s="126"/>
      <c r="C29" s="43"/>
      <c r="D29" s="63"/>
      <c r="E29" s="129"/>
      <c r="H29" s="51"/>
      <c r="I29" s="52"/>
      <c r="J29" s="52"/>
      <c r="K29" s="52"/>
      <c r="L29" s="53"/>
      <c r="AB29" s="128" t="s">
        <v>3</v>
      </c>
      <c r="AC29" s="34"/>
      <c r="AD29" s="35"/>
      <c r="AE29" s="35"/>
      <c r="AF29" s="47"/>
    </row>
    <row r="30" spans="1:32" ht="20.100000000000001" customHeight="1" x14ac:dyDescent="0.2">
      <c r="A30" s="93"/>
      <c r="B30" s="126"/>
      <c r="C30" s="43"/>
      <c r="D30" s="48"/>
      <c r="E30" s="129"/>
      <c r="H30" s="54">
        <v>6859</v>
      </c>
      <c r="I30" s="55"/>
      <c r="J30" s="95">
        <v>0</v>
      </c>
      <c r="K30" s="95">
        <v>0</v>
      </c>
      <c r="L30" s="134"/>
      <c r="M30" s="2" t="s">
        <v>79</v>
      </c>
      <c r="AC30" s="34"/>
      <c r="AD30" s="35"/>
      <c r="AE30" s="35"/>
      <c r="AF30" s="36"/>
    </row>
    <row r="31" spans="1:32" ht="20.100000000000001" customHeight="1" x14ac:dyDescent="0.2">
      <c r="A31" s="93"/>
      <c r="B31" s="126"/>
      <c r="C31" s="43"/>
      <c r="D31" s="48"/>
      <c r="E31" s="129"/>
      <c r="G31" s="62"/>
      <c r="H31" s="54"/>
      <c r="I31" s="55"/>
      <c r="J31" s="83"/>
      <c r="K31" s="97"/>
      <c r="L31" s="96">
        <f>SUM(K30:K30)</f>
        <v>0</v>
      </c>
      <c r="M31" s="154"/>
      <c r="AC31" s="34"/>
      <c r="AD31" s="35"/>
      <c r="AE31" s="35"/>
      <c r="AF31" s="36"/>
    </row>
    <row r="32" spans="1:32" ht="20.100000000000001" customHeight="1" x14ac:dyDescent="0.2">
      <c r="A32" s="93"/>
      <c r="B32" s="126"/>
      <c r="C32" s="43"/>
      <c r="D32" s="48"/>
      <c r="E32" s="129"/>
      <c r="G32" s="62"/>
      <c r="H32" s="57" t="s">
        <v>42</v>
      </c>
      <c r="I32" s="58"/>
      <c r="J32" s="58"/>
      <c r="K32" s="58"/>
      <c r="L32" s="59"/>
      <c r="AC32" s="34"/>
      <c r="AD32" s="35"/>
      <c r="AE32" s="35"/>
      <c r="AF32" s="36"/>
    </row>
    <row r="33" spans="1:32" ht="20.100000000000001" customHeight="1" x14ac:dyDescent="0.2">
      <c r="A33" s="93"/>
      <c r="B33" s="126"/>
      <c r="C33" s="43"/>
      <c r="D33" s="48"/>
      <c r="E33" s="129"/>
      <c r="G33" s="62"/>
      <c r="H33" s="60">
        <v>6860</v>
      </c>
      <c r="I33" s="61"/>
      <c r="J33" s="98">
        <v>2039241.74</v>
      </c>
      <c r="K33" s="98">
        <v>2039241.74</v>
      </c>
      <c r="L33" s="99"/>
      <c r="M33" s="2" t="s">
        <v>80</v>
      </c>
      <c r="AC33" s="34"/>
      <c r="AD33" s="35"/>
      <c r="AE33" s="35"/>
      <c r="AF33" s="36"/>
    </row>
    <row r="34" spans="1:32" ht="20.100000000000001" customHeight="1" x14ac:dyDescent="0.2">
      <c r="A34" s="93"/>
      <c r="B34" s="126"/>
      <c r="C34" s="43"/>
      <c r="D34" s="48"/>
      <c r="E34" s="129"/>
      <c r="G34" s="62"/>
      <c r="H34" s="60"/>
      <c r="I34" s="61"/>
      <c r="J34" s="135"/>
      <c r="K34" s="136"/>
      <c r="L34" s="137">
        <f>SUM(K33:K33)</f>
        <v>2039241.74</v>
      </c>
      <c r="AC34" s="34"/>
      <c r="AD34" s="35"/>
      <c r="AE34" s="35"/>
      <c r="AF34" s="36"/>
    </row>
    <row r="35" spans="1:32" ht="20.100000000000001" customHeight="1" x14ac:dyDescent="0.2">
      <c r="A35" s="93"/>
      <c r="B35" s="126"/>
      <c r="C35" s="43"/>
      <c r="G35" s="62"/>
      <c r="H35" s="54"/>
      <c r="I35" s="52"/>
      <c r="J35" s="138"/>
      <c r="K35" s="138"/>
      <c r="L35" s="139"/>
      <c r="M35" s="155"/>
      <c r="AC35" s="34"/>
      <c r="AD35" s="35"/>
      <c r="AE35" s="35"/>
      <c r="AF35" s="36"/>
    </row>
    <row r="36" spans="1:32" ht="20.100000000000001" customHeight="1" thickBot="1" x14ac:dyDescent="0.25">
      <c r="A36" s="93"/>
      <c r="B36" s="126"/>
      <c r="C36" s="56"/>
      <c r="G36" s="62"/>
      <c r="H36" s="81" t="s">
        <v>43</v>
      </c>
      <c r="I36" s="82"/>
      <c r="J36" s="65">
        <f>SUM(J30:J35)</f>
        <v>2039241.74</v>
      </c>
      <c r="K36" s="65">
        <f>SUM(K30:K35)</f>
        <v>2039241.74</v>
      </c>
      <c r="L36" s="100">
        <f>J36-K36</f>
        <v>0</v>
      </c>
      <c r="M36" s="155"/>
      <c r="AC36" s="34"/>
      <c r="AD36" s="35"/>
      <c r="AE36" s="35"/>
      <c r="AF36" s="36"/>
    </row>
    <row r="37" spans="1:32" ht="20.100000000000001" customHeight="1" x14ac:dyDescent="0.2">
      <c r="A37" s="93"/>
      <c r="B37" s="126"/>
      <c r="C37" s="56"/>
      <c r="G37" s="62"/>
      <c r="J37" s="167"/>
      <c r="AC37" s="34"/>
      <c r="AD37" s="35"/>
      <c r="AE37" s="35"/>
      <c r="AF37" s="36"/>
    </row>
    <row r="38" spans="1:32" ht="20.100000000000001" customHeight="1" x14ac:dyDescent="0.2">
      <c r="A38" s="93"/>
      <c r="B38" s="126"/>
      <c r="F38" s="1"/>
      <c r="G38" s="62"/>
      <c r="H38" s="222"/>
      <c r="I38" s="222"/>
      <c r="J38" s="222"/>
      <c r="K38" s="222"/>
      <c r="L38" s="222"/>
      <c r="AC38" s="34"/>
      <c r="AD38" s="35"/>
      <c r="AE38" s="35"/>
      <c r="AF38" s="36"/>
    </row>
    <row r="39" spans="1:32" ht="20.100000000000001" customHeight="1" x14ac:dyDescent="0.2">
      <c r="A39" s="93"/>
      <c r="B39" s="126"/>
      <c r="G39" s="62"/>
      <c r="H39" s="222"/>
      <c r="I39" s="222"/>
      <c r="J39" s="222"/>
      <c r="K39" s="222"/>
      <c r="L39" s="222"/>
      <c r="AC39" s="34"/>
      <c r="AD39" s="35"/>
      <c r="AE39" s="35"/>
      <c r="AF39" s="36"/>
    </row>
    <row r="40" spans="1:32" s="1" customFormat="1" ht="20.100000000000001" customHeight="1" x14ac:dyDescent="0.2">
      <c r="A40" s="93"/>
      <c r="B40" s="1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3"/>
      <c r="X40" s="79"/>
      <c r="Y40" s="2"/>
      <c r="Z40" s="78"/>
      <c r="AA40" s="37"/>
      <c r="AB40" s="128"/>
      <c r="AD40" s="2"/>
      <c r="AE40" s="2"/>
      <c r="AF40" s="2"/>
    </row>
    <row r="41" spans="1:32" s="1" customFormat="1" ht="20.100000000000001" customHeight="1" x14ac:dyDescent="0.2">
      <c r="A41" s="93"/>
      <c r="B41" s="12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33"/>
      <c r="X41" s="79"/>
      <c r="Y41" s="2"/>
      <c r="Z41" s="78"/>
      <c r="AA41" s="37"/>
      <c r="AB41" s="128"/>
      <c r="AD41" s="2"/>
      <c r="AE41" s="2"/>
      <c r="AF41" s="2"/>
    </row>
    <row r="42" spans="1:32" s="86" customFormat="1" ht="20.100000000000001" customHeight="1" x14ac:dyDescent="0.2">
      <c r="A42" s="130"/>
      <c r="B42" s="131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  <c r="W42" s="89"/>
      <c r="X42" s="90"/>
      <c r="Y42" s="87"/>
      <c r="Z42" s="91"/>
      <c r="AA42" s="92"/>
      <c r="AB42" s="132"/>
      <c r="AD42" s="87"/>
      <c r="AE42" s="87"/>
      <c r="AF42" s="87"/>
    </row>
    <row r="43" spans="1:32" s="1" customFormat="1" ht="20.100000000000001" customHeight="1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AB43" s="128"/>
      <c r="AD43" s="2"/>
      <c r="AE43" s="2"/>
      <c r="AF43" s="2"/>
    </row>
    <row r="44" spans="1:32" s="1" customFormat="1" ht="20.100000000000001" customHeight="1" x14ac:dyDescent="0.2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141"/>
      <c r="X44" s="142"/>
      <c r="Y44" s="166"/>
      <c r="Z44" s="143"/>
      <c r="AA44" s="64"/>
      <c r="AB44" s="128"/>
      <c r="AD44" s="2"/>
      <c r="AE44" s="2"/>
      <c r="AF44" s="2"/>
    </row>
    <row r="45" spans="1:32" s="1" customFormat="1" ht="20.100000000000001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141"/>
      <c r="X45" s="142"/>
      <c r="Y45" s="166"/>
      <c r="Z45" s="143"/>
      <c r="AA45" s="64"/>
      <c r="AB45" s="128"/>
      <c r="AD45" s="2"/>
      <c r="AE45" s="2"/>
      <c r="AF45" s="2"/>
    </row>
    <row r="46" spans="1:32" s="1" customFormat="1" ht="20.100000000000001" customHeight="1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141"/>
      <c r="X46" s="142"/>
      <c r="Y46" s="166"/>
      <c r="Z46" s="143"/>
      <c r="AA46" s="64"/>
      <c r="AB46" s="128"/>
      <c r="AD46" s="2"/>
      <c r="AE46" s="2"/>
      <c r="AF46" s="2"/>
    </row>
    <row r="47" spans="1:32" s="1" customFormat="1" ht="20.100000000000001" customHeight="1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141"/>
      <c r="X47" s="142"/>
      <c r="Y47" s="166"/>
      <c r="Z47" s="143"/>
      <c r="AA47" s="64"/>
      <c r="AB47" s="128"/>
      <c r="AD47" s="2"/>
      <c r="AE47" s="2"/>
      <c r="AF47" s="2"/>
    </row>
    <row r="48" spans="1:32" s="1" customFormat="1" ht="20.100000000000001" customHeight="1" x14ac:dyDescent="0.2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W48" s="141"/>
      <c r="X48" s="142"/>
      <c r="Y48" s="166"/>
      <c r="Z48" s="143"/>
      <c r="AA48" s="64"/>
      <c r="AB48" s="128"/>
      <c r="AD48" s="2"/>
      <c r="AE48" s="2"/>
      <c r="AF48" s="2"/>
    </row>
    <row r="49" spans="4:32" s="1" customFormat="1" ht="20.100000000000001" customHeight="1" x14ac:dyDescent="0.2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  <c r="AB49" s="128"/>
      <c r="AD49" s="2"/>
      <c r="AE49" s="2"/>
      <c r="AF49" s="2"/>
    </row>
    <row r="50" spans="4:32" s="1" customFormat="1" ht="20.100000000000001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AB50" s="128"/>
      <c r="AD50" s="2"/>
      <c r="AE50" s="2"/>
      <c r="AF50" s="2"/>
    </row>
    <row r="51" spans="4:32" s="1" customFormat="1" ht="20.100000000000001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W51" s="33"/>
      <c r="X51" s="79"/>
      <c r="Y51" s="2"/>
      <c r="Z51" s="78"/>
      <c r="AA51" s="37"/>
      <c r="AB51" s="128"/>
      <c r="AD51" s="2"/>
      <c r="AE51" s="2"/>
      <c r="AF51" s="2"/>
    </row>
    <row r="52" spans="4:32" s="1" customFormat="1" ht="20.100000000000001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  <c r="W52" s="33"/>
      <c r="X52" s="79"/>
      <c r="Y52" s="2"/>
      <c r="Z52" s="78"/>
      <c r="AA52" s="37"/>
      <c r="AB52" s="128"/>
      <c r="AD52" s="2"/>
      <c r="AE52" s="2"/>
      <c r="AF52" s="2"/>
    </row>
    <row r="53" spans="4:32" s="1" customFormat="1" ht="20.100000000000001" customHeight="1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  <c r="W53" s="33"/>
      <c r="X53" s="79"/>
      <c r="Y53" s="2"/>
      <c r="Z53" s="78"/>
      <c r="AA53" s="37"/>
      <c r="AB53" s="128"/>
      <c r="AD53" s="2"/>
      <c r="AE53" s="2"/>
      <c r="AF53" s="2"/>
    </row>
    <row r="54" spans="4:32" s="1" customFormat="1" ht="20.100000000000001" customHeight="1" x14ac:dyDescent="0.2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  <c r="W54" s="33"/>
      <c r="X54" s="79"/>
      <c r="Y54" s="2"/>
      <c r="Z54" s="78"/>
      <c r="AA54" s="37"/>
      <c r="AB54" s="128"/>
      <c r="AD54" s="2"/>
      <c r="AE54" s="2"/>
      <c r="AF54" s="2"/>
    </row>
    <row r="55" spans="4:32" s="1" customFormat="1" ht="20.100000000000001" customHeight="1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W55" s="33"/>
      <c r="X55" s="79"/>
      <c r="Y55" s="2"/>
      <c r="Z55" s="78"/>
      <c r="AA55" s="37"/>
      <c r="AB55" s="128"/>
      <c r="AD55" s="2"/>
      <c r="AE55" s="2"/>
      <c r="AF55" s="2"/>
    </row>
    <row r="56" spans="4:32" s="1" customFormat="1" ht="20.100000000000001" customHeight="1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  <c r="W56" s="33"/>
      <c r="X56" s="79"/>
      <c r="Y56" s="2"/>
      <c r="Z56" s="78"/>
      <c r="AA56" s="37"/>
      <c r="AB56" s="128"/>
      <c r="AD56" s="2"/>
      <c r="AE56" s="2"/>
      <c r="AF56" s="2"/>
    </row>
    <row r="57" spans="4:32" s="1" customFormat="1" ht="20.100000000000001" customHeight="1" x14ac:dyDescent="0.2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  <c r="W57" s="33"/>
      <c r="X57" s="79"/>
      <c r="Y57" s="2"/>
      <c r="Z57" s="78"/>
      <c r="AA57" s="37"/>
      <c r="AB57" s="128"/>
      <c r="AD57" s="2"/>
      <c r="AE57" s="2"/>
      <c r="AF57" s="2"/>
    </row>
    <row r="58" spans="4:32" s="1" customFormat="1" ht="20.100000000000001" customHeight="1" x14ac:dyDescent="0.2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/>
      <c r="W58" s="33"/>
      <c r="X58" s="79"/>
      <c r="Y58" s="2"/>
      <c r="Z58" s="78"/>
      <c r="AA58" s="37"/>
      <c r="AB58" s="128"/>
      <c r="AD58" s="2"/>
      <c r="AE58" s="2"/>
      <c r="AF58" s="2"/>
    </row>
    <row r="59" spans="4:32" s="1" customFormat="1" ht="20.100000000000001" customHeight="1" x14ac:dyDescent="0.2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  <c r="W59" s="33"/>
      <c r="X59" s="79"/>
      <c r="Y59" s="2"/>
      <c r="Z59" s="78"/>
      <c r="AA59" s="37"/>
      <c r="AB59" s="128"/>
      <c r="AD59" s="2"/>
      <c r="AE59" s="2"/>
      <c r="AF59" s="2"/>
    </row>
    <row r="60" spans="4:32" s="1" customFormat="1" ht="20.100000000000001" customHeigh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/>
      <c r="W60" s="33"/>
      <c r="X60" s="79"/>
      <c r="Y60" s="2"/>
      <c r="Z60" s="78"/>
      <c r="AA60" s="37"/>
      <c r="AB60" s="128"/>
      <c r="AD60" s="2"/>
      <c r="AE60" s="2"/>
      <c r="AF60" s="2"/>
    </row>
    <row r="61" spans="4:32" s="1" customFormat="1" ht="20.100000000000001" customHeight="1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/>
      <c r="W61" s="33"/>
      <c r="X61" s="79"/>
      <c r="Y61" s="2"/>
      <c r="Z61" s="78"/>
      <c r="AA61" s="37"/>
      <c r="AB61" s="128"/>
      <c r="AD61" s="2"/>
      <c r="AE61" s="2"/>
      <c r="AF61" s="2"/>
    </row>
    <row r="62" spans="4:32" s="1" customFormat="1" ht="20.100000000000001" customHeight="1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  <c r="W62" s="33"/>
      <c r="X62" s="79"/>
      <c r="Y62" s="2"/>
      <c r="Z62" s="78"/>
      <c r="AA62" s="37"/>
      <c r="AB62" s="128"/>
      <c r="AD62" s="2"/>
      <c r="AE62" s="2"/>
      <c r="AF62" s="2"/>
    </row>
    <row r="63" spans="4:32" s="1" customFormat="1" ht="20.100000000000001" customHeight="1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"/>
      <c r="W63" s="33"/>
      <c r="X63" s="79"/>
      <c r="Y63" s="2"/>
      <c r="Z63" s="78"/>
      <c r="AA63" s="37"/>
      <c r="AB63" s="128"/>
      <c r="AD63" s="2"/>
      <c r="AE63" s="2"/>
      <c r="AF63" s="2"/>
    </row>
    <row r="64" spans="4:32" s="1" customFormat="1" ht="20.100000000000001" customHeight="1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  <c r="W64" s="33"/>
      <c r="X64" s="79"/>
      <c r="Y64" s="2"/>
      <c r="Z64" s="78"/>
      <c r="AA64" s="37"/>
      <c r="AB64" s="128"/>
      <c r="AD64" s="2"/>
      <c r="AE64" s="2"/>
      <c r="AF64" s="2"/>
    </row>
    <row r="65" spans="4:32" s="1" customFormat="1" ht="20.100000000000001" customHeight="1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"/>
      <c r="W65" s="33"/>
      <c r="X65" s="79"/>
      <c r="Y65" s="2"/>
      <c r="Z65" s="78"/>
      <c r="AA65" s="37"/>
      <c r="AB65" s="128"/>
      <c r="AD65" s="2"/>
      <c r="AE65" s="2"/>
      <c r="AF65" s="2"/>
    </row>
    <row r="66" spans="4:32" s="1" customFormat="1" ht="20.100000000000001" customHeight="1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/>
      <c r="W66" s="33"/>
      <c r="X66" s="79"/>
      <c r="Y66" s="2"/>
      <c r="Z66" s="78"/>
      <c r="AA66" s="37"/>
      <c r="AB66" s="128"/>
      <c r="AD66" s="2"/>
      <c r="AE66" s="2"/>
      <c r="AF66" s="2"/>
    </row>
    <row r="67" spans="4:32" s="1" customFormat="1" ht="20.100000000000001" customHeight="1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  <c r="W67" s="33"/>
      <c r="X67" s="79"/>
      <c r="Y67" s="2"/>
      <c r="Z67" s="78"/>
      <c r="AA67" s="37"/>
      <c r="AB67" s="128"/>
      <c r="AD67" s="2"/>
      <c r="AE67" s="2"/>
      <c r="AF67" s="2"/>
    </row>
    <row r="68" spans="4:32" s="1" customFormat="1" ht="20.100000000000001" customHeight="1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W68" s="33"/>
      <c r="X68" s="79"/>
      <c r="Y68" s="2"/>
      <c r="Z68" s="78"/>
      <c r="AA68" s="37"/>
      <c r="AB68" s="128"/>
      <c r="AD68" s="2"/>
      <c r="AE68" s="2"/>
      <c r="AF68" s="2"/>
    </row>
    <row r="69" spans="4:32" s="1" customFormat="1" ht="20.100000000000001" customHeight="1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W69" s="33"/>
      <c r="X69" s="79"/>
      <c r="Y69" s="2"/>
      <c r="Z69" s="78"/>
      <c r="AA69" s="37"/>
      <c r="AB69" s="128"/>
      <c r="AD69" s="2"/>
      <c r="AE69" s="2"/>
      <c r="AF69" s="2"/>
    </row>
    <row r="70" spans="4:32" s="1" customFormat="1" ht="20.100000000000001" customHeight="1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W70" s="33"/>
      <c r="X70" s="79"/>
      <c r="Y70" s="2"/>
      <c r="Z70" s="78"/>
      <c r="AA70" s="37"/>
      <c r="AB70" s="128"/>
      <c r="AD70" s="2"/>
      <c r="AE70" s="2"/>
      <c r="AF70" s="2"/>
    </row>
    <row r="71" spans="4:32" s="1" customFormat="1" ht="20.100000000000001" customHeight="1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W71" s="33"/>
      <c r="X71" s="79"/>
      <c r="Y71" s="2"/>
      <c r="Z71" s="78"/>
      <c r="AA71" s="37"/>
      <c r="AB71" s="128"/>
      <c r="AD71" s="2"/>
      <c r="AE71" s="2"/>
      <c r="AF71" s="2"/>
    </row>
    <row r="72" spans="4:32" s="1" customFormat="1" ht="20.100000000000001" customHeight="1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W72" s="33"/>
      <c r="X72" s="79"/>
      <c r="Y72" s="2"/>
      <c r="Z72" s="78"/>
      <c r="AA72" s="37"/>
      <c r="AB72" s="128"/>
      <c r="AD72" s="2"/>
      <c r="AE72" s="2"/>
      <c r="AF72" s="2"/>
    </row>
    <row r="73" spans="4:32" s="1" customFormat="1" ht="20.100000000000001" customHeight="1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W73" s="33"/>
      <c r="X73" s="79"/>
      <c r="Y73" s="2"/>
      <c r="Z73" s="78"/>
      <c r="AA73" s="37"/>
      <c r="AB73" s="128"/>
      <c r="AD73" s="2"/>
      <c r="AE73" s="2"/>
      <c r="AF73" s="2"/>
    </row>
    <row r="74" spans="4:32" s="1" customFormat="1" ht="20.100000000000001" customHeight="1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33"/>
      <c r="X74" s="79"/>
      <c r="Y74" s="2"/>
      <c r="Z74" s="78"/>
      <c r="AA74" s="37"/>
      <c r="AB74" s="128"/>
      <c r="AD74" s="2"/>
      <c r="AE74" s="2"/>
      <c r="AF74" s="2"/>
    </row>
    <row r="75" spans="4:32" s="1" customFormat="1" ht="20.100000000000001" customHeight="1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W75" s="33"/>
      <c r="X75" s="79"/>
      <c r="Y75" s="2"/>
      <c r="Z75" s="78"/>
      <c r="AA75" s="37"/>
      <c r="AB75" s="128"/>
      <c r="AD75" s="2"/>
      <c r="AE75" s="2"/>
      <c r="AF75" s="2"/>
    </row>
    <row r="76" spans="4:32" s="1" customFormat="1" ht="20.100000000000001" customHeight="1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W76" s="33"/>
      <c r="X76" s="79"/>
      <c r="Y76" s="2"/>
      <c r="Z76" s="78"/>
      <c r="AA76" s="37"/>
      <c r="AB76" s="128"/>
      <c r="AD76" s="2"/>
      <c r="AE76" s="2"/>
      <c r="AF76" s="2"/>
    </row>
    <row r="77" spans="4:32" s="1" customFormat="1" ht="20.100000000000001" customHeight="1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W77" s="33"/>
      <c r="X77" s="79"/>
      <c r="Y77" s="2"/>
      <c r="Z77" s="78"/>
      <c r="AA77" s="37"/>
      <c r="AB77" s="128"/>
      <c r="AD77" s="2"/>
      <c r="AE77" s="2"/>
      <c r="AF77" s="2"/>
    </row>
    <row r="78" spans="4:32" s="1" customFormat="1" ht="20.100000000000001" customHeight="1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W78" s="33"/>
      <c r="X78" s="79"/>
      <c r="Y78" s="2"/>
      <c r="Z78" s="78"/>
      <c r="AA78" s="37"/>
      <c r="AB78" s="128"/>
      <c r="AD78" s="2"/>
      <c r="AE78" s="2"/>
      <c r="AF78" s="2"/>
    </row>
    <row r="79" spans="4:32" s="1" customFormat="1" ht="20.100000000000001" customHeight="1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W79" s="33"/>
      <c r="X79" s="79"/>
      <c r="Y79" s="2"/>
      <c r="Z79" s="78"/>
      <c r="AA79" s="37"/>
      <c r="AB79" s="128"/>
      <c r="AD79" s="2"/>
      <c r="AE79" s="2"/>
      <c r="AF79" s="2"/>
    </row>
    <row r="80" spans="4:32" s="1" customFormat="1" ht="20.100000000000001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W80" s="33"/>
      <c r="X80" s="79"/>
      <c r="Y80" s="2"/>
      <c r="Z80" s="78"/>
      <c r="AA80" s="37"/>
      <c r="AB80" s="128"/>
      <c r="AD80" s="2"/>
      <c r="AE80" s="2"/>
      <c r="AF80" s="2"/>
    </row>
    <row r="81" spans="4:32" s="1" customFormat="1" ht="20.100000000000001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W81" s="33"/>
      <c r="X81" s="79"/>
      <c r="Y81" s="2"/>
      <c r="Z81" s="78"/>
      <c r="AA81" s="37"/>
      <c r="AB81" s="128"/>
      <c r="AD81" s="2"/>
      <c r="AE81" s="2"/>
      <c r="AF81" s="2"/>
    </row>
    <row r="82" spans="4:32" s="1" customFormat="1" ht="20.100000000000001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W82" s="33"/>
      <c r="X82" s="2"/>
      <c r="Y82" s="2"/>
      <c r="Z82" s="121"/>
      <c r="AA82" s="7"/>
      <c r="AB82" s="128"/>
      <c r="AD82" s="2"/>
      <c r="AE82" s="2"/>
      <c r="AF82" s="2"/>
    </row>
    <row r="83" spans="4:32" s="1" customFormat="1" ht="20.100000000000001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W83" s="33"/>
      <c r="X83" s="64"/>
      <c r="Y83" s="2"/>
      <c r="Z83" s="121"/>
      <c r="AA83" s="7"/>
      <c r="AB83" s="128"/>
      <c r="AD83" s="2"/>
      <c r="AE83" s="2"/>
      <c r="AF83" s="2"/>
    </row>
    <row r="84" spans="4:32" s="1" customFormat="1" ht="20.100000000000001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33"/>
      <c r="X84" s="2"/>
      <c r="Y84" s="2"/>
      <c r="Z84" s="121"/>
      <c r="AA84" s="7"/>
      <c r="AB84" s="128"/>
      <c r="AD84" s="2"/>
      <c r="AE84" s="2"/>
      <c r="AF84" s="2"/>
    </row>
    <row r="85" spans="4:32" s="1" customFormat="1" ht="20.100000000000001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33"/>
      <c r="X85" s="64"/>
      <c r="Y85" s="64"/>
      <c r="Z85" s="66"/>
      <c r="AA85" s="133"/>
      <c r="AB85" s="128"/>
      <c r="AD85" s="2"/>
      <c r="AE85" s="2"/>
      <c r="AF85" s="2"/>
    </row>
    <row r="86" spans="4:32" s="1" customFormat="1" ht="20.100000000000001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33"/>
      <c r="X86" s="64"/>
      <c r="Y86" s="64"/>
      <c r="Z86" s="66"/>
      <c r="AA86" s="133"/>
      <c r="AB86" s="128"/>
      <c r="AD86" s="2"/>
      <c r="AE86" s="2"/>
      <c r="AF86" s="2"/>
    </row>
    <row r="87" spans="4:32" s="1" customFormat="1" ht="20.100000000000001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33"/>
      <c r="X87" s="64"/>
      <c r="Y87" s="64"/>
      <c r="Z87" s="66"/>
      <c r="AA87" s="133"/>
      <c r="AB87" s="128"/>
      <c r="AD87" s="2"/>
      <c r="AE87" s="2"/>
      <c r="AF87" s="2"/>
    </row>
    <row r="88" spans="4:32" s="1" customFormat="1" ht="20.100000000000001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33"/>
      <c r="X88" s="79"/>
      <c r="Y88" s="2"/>
      <c r="Z88" s="80"/>
      <c r="AA88" s="37"/>
      <c r="AB88" s="128"/>
      <c r="AD88" s="2"/>
      <c r="AE88" s="2"/>
      <c r="AF88" s="2"/>
    </row>
    <row r="89" spans="4:32" s="1" customFormat="1" ht="20.100000000000001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W89" s="33"/>
      <c r="X89" s="79"/>
      <c r="Y89" s="2"/>
      <c r="Z89" s="78"/>
      <c r="AA89" s="37"/>
      <c r="AB89" s="128"/>
      <c r="AD89" s="2"/>
      <c r="AE89" s="2"/>
      <c r="AF89" s="2"/>
    </row>
    <row r="90" spans="4:32" s="1" customFormat="1" ht="20.100000000000001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W90" s="33"/>
      <c r="X90" s="79"/>
      <c r="Y90" s="2"/>
      <c r="Z90" s="78"/>
      <c r="AA90" s="37"/>
      <c r="AB90" s="128"/>
      <c r="AD90" s="2"/>
      <c r="AE90" s="2"/>
      <c r="AF90" s="2"/>
    </row>
    <row r="91" spans="4:32" s="1" customFormat="1" ht="20.100000000000001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3"/>
      <c r="X91" s="79"/>
      <c r="Y91" s="2"/>
      <c r="Z91" s="78"/>
      <c r="AA91" s="37"/>
      <c r="AB91" s="128"/>
      <c r="AD91" s="2"/>
      <c r="AE91" s="2"/>
      <c r="AF91" s="2"/>
    </row>
    <row r="92" spans="4:32" s="1" customFormat="1" ht="20.100000000000001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3"/>
      <c r="X92" s="79"/>
      <c r="Y92" s="2"/>
      <c r="Z92" s="78"/>
      <c r="AA92" s="37"/>
      <c r="AB92" s="128"/>
      <c r="AD92" s="2"/>
      <c r="AE92" s="2"/>
      <c r="AF92" s="2"/>
    </row>
    <row r="93" spans="4:32" s="1" customFormat="1" ht="20.100000000000001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33"/>
      <c r="X93" s="79"/>
      <c r="Y93" s="2"/>
      <c r="Z93" s="78"/>
      <c r="AA93" s="37"/>
      <c r="AB93" s="128"/>
      <c r="AD93" s="2"/>
      <c r="AE93" s="2"/>
      <c r="AF93" s="2"/>
    </row>
    <row r="94" spans="4:32" s="1" customFormat="1" ht="20.100000000000001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33"/>
      <c r="X94" s="79"/>
      <c r="Y94" s="2"/>
      <c r="Z94" s="78"/>
      <c r="AA94" s="37"/>
      <c r="AB94" s="128"/>
      <c r="AD94" s="2"/>
      <c r="AE94" s="2"/>
      <c r="AF94" s="2"/>
    </row>
    <row r="95" spans="4:32" s="1" customFormat="1" ht="20.100000000000001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33"/>
      <c r="X95" s="79"/>
      <c r="Y95" s="2"/>
      <c r="Z95" s="78"/>
      <c r="AA95" s="37"/>
      <c r="AB95" s="128"/>
      <c r="AD95" s="2"/>
      <c r="AE95" s="2"/>
      <c r="AF95" s="2"/>
    </row>
    <row r="96" spans="4:32" s="1" customFormat="1" ht="20.100000000000001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33"/>
      <c r="X96" s="79"/>
      <c r="Y96" s="2"/>
      <c r="Z96" s="78"/>
      <c r="AA96" s="37"/>
      <c r="AB96" s="128"/>
      <c r="AD96" s="2"/>
      <c r="AE96" s="2"/>
      <c r="AF96" s="2"/>
    </row>
    <row r="97" spans="4:32" s="1" customFormat="1" ht="20.100000000000001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33"/>
      <c r="X97" s="79"/>
      <c r="Y97" s="2"/>
      <c r="Z97" s="78"/>
      <c r="AA97" s="37"/>
      <c r="AB97" s="128"/>
      <c r="AD97" s="2"/>
      <c r="AE97" s="2"/>
      <c r="AF97" s="2"/>
    </row>
    <row r="98" spans="4:32" s="1" customFormat="1" ht="20.100000000000001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3"/>
      <c r="X98" s="79"/>
      <c r="Y98" s="2"/>
      <c r="Z98" s="78"/>
      <c r="AA98" s="37"/>
      <c r="AB98" s="128"/>
      <c r="AD98" s="2"/>
      <c r="AE98" s="2"/>
      <c r="AF98" s="2"/>
    </row>
    <row r="99" spans="4:32" s="1" customFormat="1" ht="20.100000000000001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3"/>
      <c r="X99" s="79"/>
      <c r="Y99" s="2"/>
      <c r="Z99" s="78"/>
      <c r="AA99" s="37"/>
      <c r="AB99" s="128"/>
      <c r="AD99" s="2"/>
      <c r="AE99" s="2"/>
      <c r="AF99" s="2"/>
    </row>
    <row r="100" spans="4:32" s="1" customFormat="1" ht="20.100000000000001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33"/>
      <c r="X100" s="79"/>
      <c r="Y100" s="2"/>
      <c r="Z100" s="78"/>
      <c r="AA100" s="37"/>
      <c r="AB100" s="128"/>
      <c r="AD100" s="2"/>
      <c r="AE100" s="2"/>
      <c r="AF100" s="2"/>
    </row>
    <row r="101" spans="4:32" s="1" customFormat="1" ht="20.100000000000001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3"/>
      <c r="X101" s="79"/>
      <c r="Y101" s="2"/>
      <c r="Z101" s="78"/>
      <c r="AA101" s="37"/>
      <c r="AB101" s="128"/>
      <c r="AD101" s="2"/>
      <c r="AE101" s="2"/>
      <c r="AF101" s="2"/>
    </row>
    <row r="102" spans="4:32" s="1" customFormat="1" ht="20.100000000000001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3"/>
      <c r="X102" s="79"/>
      <c r="Y102" s="2"/>
      <c r="Z102" s="78"/>
      <c r="AA102" s="37"/>
      <c r="AB102" s="128"/>
      <c r="AD102" s="2"/>
      <c r="AE102" s="2"/>
      <c r="AF102" s="2"/>
    </row>
    <row r="103" spans="4:32" s="1" customFormat="1" ht="20.100000000000001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3"/>
      <c r="X103" s="79"/>
      <c r="Y103" s="2"/>
      <c r="Z103" s="78"/>
      <c r="AA103" s="37"/>
      <c r="AB103" s="128"/>
      <c r="AD103" s="2"/>
      <c r="AE103" s="2"/>
      <c r="AF103" s="2"/>
    </row>
    <row r="104" spans="4:32" s="1" customFormat="1" ht="20.100000000000001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3"/>
      <c r="X104" s="79"/>
      <c r="Y104" s="2"/>
      <c r="Z104" s="78"/>
      <c r="AA104" s="37"/>
      <c r="AB104" s="128"/>
      <c r="AD104" s="2"/>
      <c r="AE104" s="2"/>
      <c r="AF104" s="2"/>
    </row>
    <row r="105" spans="4:32" s="1" customFormat="1" ht="20.100000000000001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3"/>
      <c r="X105" s="79"/>
      <c r="Y105" s="2"/>
      <c r="Z105" s="78"/>
      <c r="AA105" s="37"/>
      <c r="AB105" s="128"/>
      <c r="AD105" s="2"/>
      <c r="AE105" s="2"/>
      <c r="AF105" s="2"/>
    </row>
    <row r="106" spans="4:32" s="1" customFormat="1" ht="20.100000000000001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3"/>
      <c r="X106" s="79"/>
      <c r="Y106" s="2"/>
      <c r="Z106" s="78"/>
      <c r="AA106" s="37"/>
      <c r="AB106" s="128"/>
      <c r="AD106" s="2"/>
      <c r="AE106" s="2"/>
      <c r="AF106" s="2"/>
    </row>
    <row r="107" spans="4:32" s="1" customFormat="1" ht="20.100000000000001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3"/>
      <c r="X107" s="79"/>
      <c r="Y107" s="2"/>
      <c r="Z107" s="78"/>
      <c r="AA107" s="37"/>
      <c r="AB107" s="128"/>
      <c r="AD107" s="2"/>
      <c r="AE107" s="2"/>
      <c r="AF107" s="2"/>
    </row>
    <row r="108" spans="4:32" s="1" customFormat="1" ht="20.100000000000001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33"/>
      <c r="X108" s="79"/>
      <c r="Y108" s="2"/>
      <c r="Z108" s="78"/>
      <c r="AA108" s="37"/>
      <c r="AB108" s="128"/>
      <c r="AD108" s="2"/>
      <c r="AE108" s="2"/>
      <c r="AF108" s="2"/>
    </row>
    <row r="109" spans="4:32" s="1" customFormat="1" ht="20.100000000000001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3"/>
      <c r="X109" s="79"/>
      <c r="Y109" s="2"/>
      <c r="Z109" s="78"/>
      <c r="AA109" s="37"/>
      <c r="AB109" s="128"/>
      <c r="AD109" s="2"/>
      <c r="AE109" s="2"/>
      <c r="AF109" s="2"/>
    </row>
    <row r="110" spans="4:32" s="1" customFormat="1" ht="20.100000000000001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3"/>
      <c r="X110" s="79"/>
      <c r="Y110" s="2"/>
      <c r="Z110" s="78"/>
      <c r="AA110" s="37"/>
      <c r="AB110" s="128"/>
      <c r="AD110" s="2"/>
      <c r="AE110" s="2"/>
      <c r="AF110" s="2"/>
    </row>
    <row r="111" spans="4:32" s="1" customFormat="1" ht="20.100000000000001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33"/>
      <c r="X111" s="79"/>
      <c r="Y111" s="2"/>
      <c r="Z111" s="78"/>
      <c r="AA111" s="37"/>
      <c r="AB111" s="128"/>
      <c r="AD111" s="2"/>
      <c r="AE111" s="2"/>
      <c r="AF111" s="2"/>
    </row>
    <row r="112" spans="4:32" s="1" customFormat="1" ht="20.100000000000001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3"/>
      <c r="X112" s="79"/>
      <c r="Y112" s="2"/>
      <c r="Z112" s="78"/>
      <c r="AA112" s="37"/>
      <c r="AB112" s="128"/>
      <c r="AD112" s="2"/>
      <c r="AE112" s="2"/>
      <c r="AF112" s="2"/>
    </row>
    <row r="113" spans="4:32" s="1" customFormat="1" ht="20.100000000000001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33"/>
      <c r="X113" s="79"/>
      <c r="Y113" s="2"/>
      <c r="Z113" s="78"/>
      <c r="AA113" s="37"/>
      <c r="AB113" s="128"/>
      <c r="AD113" s="2"/>
      <c r="AE113" s="2"/>
      <c r="AF113" s="2"/>
    </row>
    <row r="114" spans="4:32" s="1" customFormat="1" ht="20.100000000000001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33"/>
      <c r="X114" s="79"/>
      <c r="Y114" s="2"/>
      <c r="Z114" s="78"/>
      <c r="AA114" s="37"/>
      <c r="AB114" s="128"/>
      <c r="AD114" s="2"/>
      <c r="AE114" s="2"/>
      <c r="AF114" s="2"/>
    </row>
    <row r="115" spans="4:32" s="1" customFormat="1" ht="20.100000000000001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33"/>
      <c r="X115" s="79"/>
      <c r="Y115" s="2"/>
      <c r="Z115" s="78"/>
      <c r="AA115" s="37"/>
      <c r="AB115" s="128"/>
      <c r="AD115" s="2"/>
      <c r="AE115" s="2"/>
      <c r="AF115" s="2"/>
    </row>
    <row r="116" spans="4:32" ht="20.100000000000001" customHeight="1" x14ac:dyDescent="0.2">
      <c r="W116" s="33"/>
      <c r="X116" s="79"/>
      <c r="Z116" s="78"/>
      <c r="AA116" s="37"/>
      <c r="AB116" s="128"/>
    </row>
    <row r="117" spans="4:32" ht="20.100000000000001" customHeight="1" x14ac:dyDescent="0.2">
      <c r="W117" s="33"/>
      <c r="X117" s="79"/>
      <c r="Z117" s="78"/>
      <c r="AA117" s="37"/>
      <c r="AB117" s="128"/>
    </row>
    <row r="118" spans="4:32" ht="20.100000000000001" customHeight="1" x14ac:dyDescent="0.2">
      <c r="W118" s="33"/>
      <c r="X118" s="79"/>
      <c r="Z118" s="78"/>
      <c r="AA118" s="37"/>
      <c r="AB118" s="128"/>
    </row>
    <row r="119" spans="4:32" ht="20.100000000000001" customHeight="1" x14ac:dyDescent="0.2">
      <c r="W119" s="33"/>
      <c r="X119" s="64"/>
      <c r="Z119" s="121"/>
    </row>
    <row r="120" spans="4:32" ht="20.100000000000001" customHeight="1" x14ac:dyDescent="0.2">
      <c r="W120" s="33"/>
      <c r="Z120" s="121"/>
    </row>
    <row r="121" spans="4:32" ht="20.100000000000001" customHeight="1" x14ac:dyDescent="0.2">
      <c r="W121" s="33"/>
      <c r="X121" s="64"/>
      <c r="Y121" s="64"/>
      <c r="Z121" s="66"/>
      <c r="AA121" s="133"/>
    </row>
    <row r="122" spans="4:32" ht="20.100000000000001" customHeight="1" x14ac:dyDescent="0.2">
      <c r="W122" s="33"/>
      <c r="X122" s="64"/>
      <c r="Y122" s="64"/>
      <c r="Z122" s="66"/>
      <c r="AA122" s="133"/>
    </row>
    <row r="123" spans="4:32" ht="20.100000000000001" customHeight="1" x14ac:dyDescent="0.2">
      <c r="W123" s="33"/>
      <c r="X123" s="64"/>
      <c r="Y123" s="64"/>
      <c r="Z123" s="66"/>
      <c r="AA123" s="133"/>
    </row>
    <row r="124" spans="4:32" ht="20.100000000000001" customHeight="1" x14ac:dyDescent="0.2">
      <c r="W124" s="33"/>
      <c r="X124" s="79"/>
      <c r="Z124" s="80"/>
      <c r="AA124" s="37"/>
    </row>
  </sheetData>
  <mergeCells count="32">
    <mergeCell ref="AD5:AD6"/>
    <mergeCell ref="E25:F25"/>
    <mergeCell ref="H38:L38"/>
    <mergeCell ref="H39:L39"/>
    <mergeCell ref="V5:V6"/>
    <mergeCell ref="W5:W6"/>
    <mergeCell ref="X5:X6"/>
    <mergeCell ref="Y5:Y6"/>
    <mergeCell ref="AA5:AA6"/>
    <mergeCell ref="AC5:AC6"/>
    <mergeCell ref="P5:P6"/>
    <mergeCell ref="Q5:Q6"/>
    <mergeCell ref="R5:R6"/>
    <mergeCell ref="S5:S6"/>
    <mergeCell ref="T5:T6"/>
    <mergeCell ref="U5:U6"/>
    <mergeCell ref="E4:J4"/>
    <mergeCell ref="K4:Q4"/>
    <mergeCell ref="T4:W4"/>
    <mergeCell ref="H5:H6"/>
    <mergeCell ref="I5:I6"/>
    <mergeCell ref="J5:J6"/>
    <mergeCell ref="K5:K6"/>
    <mergeCell ref="L5:L6"/>
    <mergeCell ref="M5:M6"/>
    <mergeCell ref="N5:N6"/>
    <mergeCell ref="O5:O6"/>
    <mergeCell ref="B5:B6"/>
    <mergeCell ref="D5:D6"/>
    <mergeCell ref="E5:E6"/>
    <mergeCell ref="F5:F6"/>
    <mergeCell ref="G5:G6"/>
  </mergeCells>
  <printOptions horizontalCentered="1"/>
  <pageMargins left="0.39370078740157483" right="0.39370078740157483" top="0.39370078740157483" bottom="0.39370078740157483" header="0" footer="0"/>
  <pageSetup paperSize="9" scale="43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6">
    <tabColor rgb="FFFF0000"/>
  </sheetPr>
  <dimension ref="A1:AF164"/>
  <sheetViews>
    <sheetView showGridLines="0" zoomScale="85" zoomScaleNormal="85" workbookViewId="0">
      <pane ySplit="1" topLeftCell="A2" activePane="bottomLeft" state="frozen"/>
      <selection activeCell="E8" sqref="E8"/>
      <selection pane="bottomLeft" activeCell="K16" sqref="K16"/>
    </sheetView>
  </sheetViews>
  <sheetFormatPr defaultRowHeight="20.100000000000001" customHeight="1" x14ac:dyDescent="0.2"/>
  <cols>
    <col min="1" max="1" width="9.140625" style="1"/>
    <col min="2" max="2" width="18.42578125" style="1" customWidth="1"/>
    <col min="3" max="3" width="2.140625" style="1" customWidth="1"/>
    <col min="4" max="4" width="16.85546875" style="2" bestFit="1" customWidth="1"/>
    <col min="5" max="8" width="15.7109375" style="2" customWidth="1"/>
    <col min="9" max="9" width="13" style="2" customWidth="1"/>
    <col min="10" max="11" width="18.28515625" style="2" customWidth="1"/>
    <col min="12" max="21" width="15.7109375" style="2" customWidth="1"/>
    <col min="22" max="22" width="15.7109375" style="3" customWidth="1"/>
    <col min="23" max="23" width="14.7109375" style="5" customWidth="1"/>
    <col min="24" max="24" width="21" style="2" customWidth="1"/>
    <col min="25" max="25" width="31.140625" style="2" customWidth="1"/>
    <col min="26" max="26" width="17" style="6" customWidth="1"/>
    <col min="27" max="27" width="66.42578125" style="7" customWidth="1"/>
    <col min="28" max="28" width="15.140625" style="1" customWidth="1"/>
    <col min="29" max="29" width="12.28515625" style="1" bestFit="1" customWidth="1"/>
    <col min="30" max="30" width="20.5703125" style="2" bestFit="1" customWidth="1"/>
    <col min="31" max="16384" width="9.140625" style="2"/>
  </cols>
  <sheetData>
    <row r="1" spans="1:32" ht="20.100000000000001" customHeight="1" x14ac:dyDescent="0.2"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4"/>
    </row>
    <row r="2" spans="1:32" ht="20.100000000000001" customHeight="1" x14ac:dyDescent="0.2"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4"/>
    </row>
    <row r="3" spans="1:32" ht="20.100000000000001" customHeight="1" thickBot="1" x14ac:dyDescent="0.25"/>
    <row r="4" spans="1:32" ht="39.950000000000003" customHeight="1" thickTop="1" thickBot="1" x14ac:dyDescent="0.25">
      <c r="B4" s="94" t="s">
        <v>77</v>
      </c>
      <c r="D4" s="8" t="s">
        <v>89</v>
      </c>
      <c r="E4" s="227" t="s">
        <v>4</v>
      </c>
      <c r="F4" s="228"/>
      <c r="G4" s="228"/>
      <c r="H4" s="228"/>
      <c r="I4" s="228"/>
      <c r="J4" s="229"/>
      <c r="K4" s="227" t="s">
        <v>7</v>
      </c>
      <c r="L4" s="228"/>
      <c r="M4" s="228"/>
      <c r="N4" s="228"/>
      <c r="O4" s="228"/>
      <c r="P4" s="228"/>
      <c r="Q4" s="229"/>
      <c r="R4" s="157"/>
      <c r="S4" s="157"/>
      <c r="T4" s="243" t="s">
        <v>13</v>
      </c>
      <c r="U4" s="244"/>
      <c r="V4" s="244"/>
      <c r="W4" s="245"/>
      <c r="X4" s="9"/>
      <c r="Y4" s="8" t="s">
        <v>89</v>
      </c>
      <c r="Z4" s="10"/>
      <c r="AA4" s="11"/>
      <c r="AB4" s="12"/>
    </row>
    <row r="5" spans="1:32" s="9" customFormat="1" ht="20.100000000000001" customHeight="1" thickTop="1" x14ac:dyDescent="0.2">
      <c r="B5" s="241" t="s">
        <v>14</v>
      </c>
      <c r="C5" s="13"/>
      <c r="D5" s="239" t="s">
        <v>15</v>
      </c>
      <c r="E5" s="241" t="s">
        <v>16</v>
      </c>
      <c r="F5" s="225" t="s">
        <v>17</v>
      </c>
      <c r="G5" s="225" t="s">
        <v>18</v>
      </c>
      <c r="H5" s="225" t="s">
        <v>19</v>
      </c>
      <c r="I5" s="225" t="s">
        <v>20</v>
      </c>
      <c r="J5" s="239" t="s">
        <v>6</v>
      </c>
      <c r="K5" s="241" t="s">
        <v>21</v>
      </c>
      <c r="L5" s="225" t="s">
        <v>22</v>
      </c>
      <c r="M5" s="225" t="s">
        <v>23</v>
      </c>
      <c r="N5" s="225" t="s">
        <v>24</v>
      </c>
      <c r="O5" s="225" t="s">
        <v>25</v>
      </c>
      <c r="P5" s="225" t="s">
        <v>26</v>
      </c>
      <c r="Q5" s="225" t="s">
        <v>63</v>
      </c>
      <c r="R5" s="225" t="s">
        <v>27</v>
      </c>
      <c r="S5" s="225" t="s">
        <v>22</v>
      </c>
      <c r="T5" s="236" t="s">
        <v>28</v>
      </c>
      <c r="U5" s="223" t="s">
        <v>29</v>
      </c>
      <c r="V5" s="223" t="s">
        <v>30</v>
      </c>
      <c r="W5" s="223" t="s">
        <v>31</v>
      </c>
      <c r="X5" s="223" t="s">
        <v>32</v>
      </c>
      <c r="Y5" s="232" t="s">
        <v>33</v>
      </c>
      <c r="Z5" s="14"/>
      <c r="AA5" s="234" t="s">
        <v>34</v>
      </c>
      <c r="AB5" s="15"/>
      <c r="AC5" s="230"/>
      <c r="AD5" s="230"/>
    </row>
    <row r="6" spans="1:32" s="9" customFormat="1" ht="20.100000000000001" customHeight="1" x14ac:dyDescent="0.2">
      <c r="B6" s="242"/>
      <c r="C6" s="16"/>
      <c r="D6" s="240"/>
      <c r="E6" s="242"/>
      <c r="F6" s="226"/>
      <c r="G6" s="226"/>
      <c r="H6" s="226"/>
      <c r="I6" s="226"/>
      <c r="J6" s="240"/>
      <c r="K6" s="242"/>
      <c r="L6" s="226"/>
      <c r="M6" s="226"/>
      <c r="N6" s="226"/>
      <c r="O6" s="226"/>
      <c r="P6" s="226"/>
      <c r="Q6" s="226"/>
      <c r="R6" s="226"/>
      <c r="S6" s="226"/>
      <c r="T6" s="237"/>
      <c r="U6" s="238"/>
      <c r="V6" s="224"/>
      <c r="W6" s="224"/>
      <c r="X6" s="224"/>
      <c r="Y6" s="233"/>
      <c r="Z6" s="17"/>
      <c r="AA6" s="235"/>
      <c r="AB6" s="15"/>
      <c r="AC6" s="230"/>
      <c r="AD6" s="230"/>
    </row>
    <row r="7" spans="1:32" s="9" customFormat="1" ht="20.100000000000001" customHeight="1" x14ac:dyDescent="0.2">
      <c r="B7" s="18"/>
      <c r="C7" s="16"/>
      <c r="D7" s="19"/>
      <c r="E7" s="104" t="s">
        <v>46</v>
      </c>
      <c r="F7" s="104" t="s">
        <v>47</v>
      </c>
      <c r="G7" s="156" t="s">
        <v>48</v>
      </c>
      <c r="H7" s="19" t="s">
        <v>49</v>
      </c>
      <c r="I7" s="19" t="s">
        <v>50</v>
      </c>
      <c r="J7" s="19" t="s">
        <v>61</v>
      </c>
      <c r="K7" s="104"/>
      <c r="L7" s="156" t="s">
        <v>51</v>
      </c>
      <c r="M7" s="156" t="s">
        <v>52</v>
      </c>
      <c r="N7" s="156" t="s">
        <v>53</v>
      </c>
      <c r="O7" s="156" t="s">
        <v>54</v>
      </c>
      <c r="P7" s="156" t="s">
        <v>55</v>
      </c>
      <c r="Q7" s="156" t="s">
        <v>56</v>
      </c>
      <c r="R7" s="156" t="s">
        <v>62</v>
      </c>
      <c r="S7" s="104" t="s">
        <v>64</v>
      </c>
      <c r="T7" s="67"/>
      <c r="U7" s="20"/>
      <c r="V7" s="68" t="s">
        <v>57</v>
      </c>
      <c r="W7" s="68" t="s">
        <v>58</v>
      </c>
      <c r="X7" s="21"/>
      <c r="Y7" s="22"/>
      <c r="Z7" s="23"/>
      <c r="AA7" s="24"/>
      <c r="AB7" s="15"/>
    </row>
    <row r="8" spans="1:32" ht="20.100000000000001" customHeight="1" thickBot="1" x14ac:dyDescent="0.25">
      <c r="B8" s="25"/>
      <c r="C8" s="26"/>
      <c r="D8" s="115">
        <f>B16</f>
        <v>1820626.13</v>
      </c>
      <c r="E8" s="116" t="e">
        <f>SUMIF(#REF!,'Cx Descoberto JUL'!E7,#REF!)</f>
        <v>#REF!</v>
      </c>
      <c r="F8" s="116" t="e">
        <f>SUMIF(#REF!,'Cx Descoberto JUL'!F7,#REF!)</f>
        <v>#REF!</v>
      </c>
      <c r="G8" s="116" t="e">
        <f>SUMIF(#REF!,'Cx Descoberto JUL'!G7,#REF!)</f>
        <v>#REF!</v>
      </c>
      <c r="H8" s="116" t="e">
        <f>SUMIF(#REF!,'Cx Descoberto JUL'!H7,#REF!)</f>
        <v>#REF!</v>
      </c>
      <c r="I8" s="116" t="e">
        <f>SUMIF(#REF!,'Cx Descoberto JUL'!I7,#REF!)</f>
        <v>#REF!</v>
      </c>
      <c r="J8" s="116" t="e">
        <f>SUMIF(#REF!,'Cx Descoberto JUL'!J7,#REF!)</f>
        <v>#REF!</v>
      </c>
      <c r="K8" s="116" t="e">
        <f>SUMIF(#REF!,'Cx Descoberto JUL'!K7,#REF!)</f>
        <v>#REF!</v>
      </c>
      <c r="L8" s="116" t="e">
        <f>SUMIF(#REF!,'Cx Descoberto JUL'!L7,#REF!)</f>
        <v>#REF!</v>
      </c>
      <c r="M8" s="116" t="e">
        <f>SUMIF(#REF!,'Cx Descoberto JUL'!M7,#REF!)</f>
        <v>#REF!</v>
      </c>
      <c r="N8" s="116" t="e">
        <f>SUMIF(#REF!,'Cx Descoberto JUL'!N7,#REF!)</f>
        <v>#REF!</v>
      </c>
      <c r="O8" s="116" t="e">
        <f>SUMIF(#REF!,'Cx Descoberto JUL'!O7,#REF!)</f>
        <v>#REF!</v>
      </c>
      <c r="P8" s="116" t="e">
        <f>SUMIF(#REF!,'Cx Descoberto JUL'!P7,#REF!)</f>
        <v>#REF!</v>
      </c>
      <c r="Q8" s="116" t="e">
        <f>SUMIF(#REF!,'Cx Descoberto JUL'!Q7,#REF!)</f>
        <v>#REF!</v>
      </c>
      <c r="R8" s="116" t="e">
        <f>SUMIF(#REF!,'Cx Descoberto JUL'!R7,#REF!)</f>
        <v>#REF!</v>
      </c>
      <c r="S8" s="116" t="e">
        <f>SUMIF(#REF!,'Cx Descoberto JUL'!S7,#REF!)</f>
        <v>#REF!</v>
      </c>
      <c r="T8" s="116" t="e">
        <f>SUMIF(#REF!,'Cx Descoberto JUL'!T7,#REF!)</f>
        <v>#REF!</v>
      </c>
      <c r="U8" s="116" t="e">
        <f>SUMIF(#REF!,'Cx Descoberto JUL'!U7,#REF!)</f>
        <v>#REF!</v>
      </c>
      <c r="V8" s="116" t="e">
        <f>SUMIF(#REF!,'Cx Descoberto JUL'!V7,#REF!)</f>
        <v>#REF!</v>
      </c>
      <c r="W8" s="116" t="e">
        <f>SUMIF(#REF!,'Cx Descoberto JUL'!W7,#REF!)</f>
        <v>#REF!</v>
      </c>
      <c r="X8" s="117" t="e">
        <f>SUM(D8:U8)</f>
        <v>#REF!</v>
      </c>
      <c r="Y8" s="117" t="e">
        <f>+V8+W8</f>
        <v>#REF!</v>
      </c>
      <c r="Z8" s="118" t="e">
        <f>Y8+X8</f>
        <v>#REF!</v>
      </c>
      <c r="AA8" s="27" t="e">
        <f>Z8/Y8</f>
        <v>#REF!</v>
      </c>
      <c r="AB8" s="28"/>
      <c r="AC8" s="29"/>
    </row>
    <row r="9" spans="1:32" s="75" customFormat="1" ht="20.100000000000001" customHeight="1" thickTop="1" thickBot="1" x14ac:dyDescent="0.25">
      <c r="A9" s="69"/>
      <c r="B9" s="70"/>
      <c r="C9" s="70"/>
      <c r="D9" s="71">
        <f>SUM(D8)</f>
        <v>1820626.13</v>
      </c>
      <c r="E9" s="71" t="e">
        <f t="shared" ref="E9:Y9" si="0">SUM(E8)</f>
        <v>#REF!</v>
      </c>
      <c r="F9" s="71" t="e">
        <f t="shared" si="0"/>
        <v>#REF!</v>
      </c>
      <c r="G9" s="71" t="e">
        <f t="shared" si="0"/>
        <v>#REF!</v>
      </c>
      <c r="H9" s="71" t="e">
        <f t="shared" si="0"/>
        <v>#REF!</v>
      </c>
      <c r="I9" s="71" t="e">
        <f t="shared" si="0"/>
        <v>#REF!</v>
      </c>
      <c r="J9" s="71" t="e">
        <f t="shared" si="0"/>
        <v>#REF!</v>
      </c>
      <c r="K9" s="71" t="e">
        <f t="shared" si="0"/>
        <v>#REF!</v>
      </c>
      <c r="L9" s="71" t="e">
        <f t="shared" si="0"/>
        <v>#REF!</v>
      </c>
      <c r="M9" s="71" t="e">
        <f t="shared" si="0"/>
        <v>#REF!</v>
      </c>
      <c r="N9" s="71" t="e">
        <f t="shared" si="0"/>
        <v>#REF!</v>
      </c>
      <c r="O9" s="71" t="e">
        <f t="shared" si="0"/>
        <v>#REF!</v>
      </c>
      <c r="P9" s="71" t="e">
        <f t="shared" si="0"/>
        <v>#REF!</v>
      </c>
      <c r="Q9" s="71" t="e">
        <f t="shared" si="0"/>
        <v>#REF!</v>
      </c>
      <c r="R9" s="71" t="e">
        <f t="shared" si="0"/>
        <v>#REF!</v>
      </c>
      <c r="S9" s="71"/>
      <c r="T9" s="71" t="e">
        <f t="shared" si="0"/>
        <v>#REF!</v>
      </c>
      <c r="U9" s="71" t="e">
        <f t="shared" si="0"/>
        <v>#REF!</v>
      </c>
      <c r="V9" s="71" t="e">
        <f t="shared" si="0"/>
        <v>#REF!</v>
      </c>
      <c r="W9" s="72" t="e">
        <f t="shared" si="0"/>
        <v>#REF!</v>
      </c>
      <c r="X9" s="71" t="e">
        <f t="shared" si="0"/>
        <v>#REF!</v>
      </c>
      <c r="Y9" s="71" t="e">
        <f t="shared" si="0"/>
        <v>#REF!</v>
      </c>
      <c r="Z9" s="119"/>
      <c r="AA9" s="73"/>
      <c r="AB9" s="74"/>
      <c r="AC9" s="69"/>
    </row>
    <row r="10" spans="1:32" ht="20.100000000000001" customHeight="1" thickTop="1" thickBot="1" x14ac:dyDescent="0.25">
      <c r="A10" s="102" t="s">
        <v>44</v>
      </c>
      <c r="D10" s="30"/>
      <c r="E10" s="158"/>
      <c r="F10" s="158"/>
      <c r="G10" s="158"/>
      <c r="H10" s="158"/>
      <c r="I10" s="158"/>
      <c r="J10" s="30"/>
      <c r="K10" s="30"/>
      <c r="L10" s="158"/>
      <c r="M10" s="158"/>
      <c r="N10" s="158"/>
      <c r="O10" s="158"/>
      <c r="P10" s="158"/>
      <c r="Q10" s="158"/>
      <c r="R10" s="158"/>
      <c r="S10" s="158"/>
      <c r="T10" s="30"/>
      <c r="U10" s="30"/>
      <c r="V10" s="158"/>
      <c r="W10" s="31"/>
      <c r="X10" s="30"/>
      <c r="Z10" s="120"/>
    </row>
    <row r="11" spans="1:32" s="1" customFormat="1" ht="20.100000000000001" customHeight="1" x14ac:dyDescent="0.2">
      <c r="A11" s="84">
        <v>88505</v>
      </c>
      <c r="B11" s="151">
        <v>1820626.13</v>
      </c>
      <c r="C11" s="31"/>
      <c r="D11" s="121">
        <f>-J36</f>
        <v>-1820626.1300000001</v>
      </c>
      <c r="E11" s="37" t="s">
        <v>35</v>
      </c>
      <c r="F11" s="32"/>
      <c r="G11" s="173"/>
      <c r="H11" s="17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147"/>
      <c r="X11" s="146"/>
      <c r="Y11" s="145"/>
      <c r="Z11" s="143"/>
      <c r="AA11" s="145"/>
      <c r="AB11" s="122"/>
      <c r="AC11" s="35"/>
      <c r="AD11" s="35"/>
      <c r="AE11" s="35"/>
      <c r="AF11" s="36"/>
    </row>
    <row r="12" spans="1:32" ht="20.100000000000001" customHeight="1" x14ac:dyDescent="0.2">
      <c r="A12" s="85"/>
      <c r="B12" s="152"/>
      <c r="D12" s="121">
        <v>0</v>
      </c>
      <c r="E12" s="37" t="s">
        <v>74</v>
      </c>
      <c r="F12" s="160"/>
      <c r="G12" s="113"/>
      <c r="H12" s="113"/>
      <c r="I12" s="38"/>
      <c r="L12" s="153"/>
      <c r="M12" s="153"/>
      <c r="O12" s="39"/>
      <c r="P12" s="121"/>
      <c r="Q12" s="158"/>
      <c r="R12" s="158"/>
      <c r="S12" s="158"/>
      <c r="T12" s="121"/>
      <c r="U12" s="121"/>
      <c r="V12" s="123"/>
      <c r="W12" s="147"/>
      <c r="X12" s="146"/>
      <c r="Y12" s="145"/>
      <c r="Z12" s="143"/>
      <c r="AA12" s="145"/>
      <c r="AC12" s="34"/>
      <c r="AD12" s="35"/>
      <c r="AE12" s="35"/>
      <c r="AF12" s="36"/>
    </row>
    <row r="13" spans="1:32" ht="20.100000000000001" customHeight="1" x14ac:dyDescent="0.2">
      <c r="A13" s="85"/>
      <c r="B13" s="152"/>
      <c r="D13" s="124">
        <f>SUM(D9:D12)</f>
        <v>-2.3283064365386963E-10</v>
      </c>
      <c r="E13" s="40" t="s">
        <v>39</v>
      </c>
      <c r="F13" s="125"/>
      <c r="G13" s="113"/>
      <c r="H13" s="113"/>
      <c r="I13" s="38"/>
      <c r="L13" s="153"/>
      <c r="M13" s="153"/>
      <c r="O13" s="39"/>
      <c r="P13" s="39"/>
      <c r="U13" s="121"/>
      <c r="V13" s="123"/>
      <c r="W13" s="147"/>
      <c r="X13" s="146"/>
      <c r="Y13" s="145"/>
      <c r="Z13" s="103" t="e">
        <f>SUM(Z8:Z12)</f>
        <v>#REF!</v>
      </c>
      <c r="AA13" s="145"/>
      <c r="AC13" s="34"/>
      <c r="AD13" s="35"/>
      <c r="AE13" s="35"/>
      <c r="AF13" s="36" t="s">
        <v>3</v>
      </c>
    </row>
    <row r="14" spans="1:32" ht="20.100000000000001" customHeight="1" x14ac:dyDescent="0.2">
      <c r="A14" s="85"/>
      <c r="B14" s="150"/>
      <c r="D14" s="40"/>
      <c r="E14" s="40"/>
      <c r="F14" s="125"/>
      <c r="G14" s="161"/>
      <c r="H14" s="38"/>
      <c r="I14" s="38"/>
      <c r="L14" s="153"/>
      <c r="M14" s="153"/>
      <c r="O14" s="39"/>
      <c r="P14" s="39"/>
      <c r="U14" s="121"/>
      <c r="V14" s="123"/>
      <c r="W14" s="147"/>
      <c r="X14" s="146"/>
      <c r="Y14" s="145"/>
      <c r="Z14" s="143"/>
      <c r="AA14" s="145"/>
      <c r="AC14" s="34"/>
      <c r="AD14" s="35"/>
      <c r="AE14" s="35"/>
      <c r="AF14" s="36"/>
    </row>
    <row r="15" spans="1:32" ht="20.100000000000001" customHeight="1" thickBot="1" x14ac:dyDescent="0.25">
      <c r="A15" s="85"/>
      <c r="B15" s="148"/>
      <c r="D15" s="121">
        <f>-J36</f>
        <v>-1820626.1300000001</v>
      </c>
      <c r="E15" s="37" t="s">
        <v>35</v>
      </c>
      <c r="H15" s="38"/>
      <c r="I15" s="38"/>
      <c r="J15" s="121"/>
      <c r="L15" s="153"/>
      <c r="M15" s="153"/>
      <c r="O15" s="39"/>
      <c r="P15" s="39"/>
      <c r="U15" s="121"/>
      <c r="V15" s="123"/>
      <c r="W15" s="147"/>
      <c r="X15" s="146"/>
      <c r="Y15" s="145"/>
      <c r="Z15" s="143"/>
      <c r="AA15" s="145"/>
      <c r="AC15" s="34"/>
      <c r="AD15" s="35"/>
      <c r="AE15" s="35"/>
      <c r="AF15" s="36"/>
    </row>
    <row r="16" spans="1:32" ht="20.100000000000001" customHeight="1" thickBot="1" x14ac:dyDescent="0.25">
      <c r="A16" s="149" t="s">
        <v>0</v>
      </c>
      <c r="B16" s="101">
        <f>SUM(B11:B15)</f>
        <v>1820626.13</v>
      </c>
      <c r="D16" s="121">
        <f>K36</f>
        <v>1820626.1300000001</v>
      </c>
      <c r="E16" s="37" t="s">
        <v>36</v>
      </c>
      <c r="G16" s="162"/>
      <c r="H16" s="38"/>
      <c r="I16" s="38"/>
      <c r="L16" s="153"/>
      <c r="M16" s="153"/>
      <c r="O16" s="39"/>
      <c r="P16" s="39"/>
      <c r="V16" s="123"/>
      <c r="W16" s="147"/>
      <c r="X16" s="146"/>
      <c r="Y16" s="145"/>
      <c r="Z16" s="143"/>
      <c r="AA16" s="145"/>
      <c r="AC16" s="34"/>
      <c r="AD16" s="35"/>
      <c r="AE16" s="35"/>
      <c r="AF16" s="36"/>
    </row>
    <row r="17" spans="1:32" ht="20.100000000000001" customHeight="1" x14ac:dyDescent="0.2">
      <c r="A17" s="93"/>
      <c r="B17" s="126"/>
      <c r="D17" s="127">
        <f>SUM(D15:D16)</f>
        <v>0</v>
      </c>
      <c r="E17" s="40" t="s">
        <v>40</v>
      </c>
      <c r="G17" s="163"/>
      <c r="L17" s="153"/>
      <c r="M17" s="153"/>
      <c r="O17" s="164"/>
      <c r="P17" s="164"/>
      <c r="Q17" s="164"/>
      <c r="R17" s="164"/>
      <c r="S17" s="164"/>
      <c r="W17" s="147"/>
      <c r="X17" s="146"/>
      <c r="Y17" s="145"/>
      <c r="Z17" s="143"/>
      <c r="AA17" s="145"/>
      <c r="AC17" s="34"/>
      <c r="AD17" s="35"/>
      <c r="AE17" s="35"/>
      <c r="AF17" s="36"/>
    </row>
    <row r="18" spans="1:32" ht="20.100000000000001" customHeight="1" x14ac:dyDescent="0.2">
      <c r="A18" s="93"/>
      <c r="B18" s="126"/>
      <c r="D18" s="124">
        <v>0</v>
      </c>
      <c r="E18" s="37" t="s">
        <v>45</v>
      </c>
      <c r="L18" s="153"/>
      <c r="M18" s="165"/>
      <c r="O18" s="164"/>
      <c r="P18" s="42"/>
      <c r="W18" s="147"/>
      <c r="X18" s="146"/>
      <c r="Y18" s="145"/>
      <c r="Z18" s="143"/>
      <c r="AA18" s="145"/>
      <c r="AC18" s="34"/>
      <c r="AD18" s="35"/>
      <c r="AE18" s="35"/>
      <c r="AF18" s="36"/>
    </row>
    <row r="19" spans="1:32" ht="20.100000000000001" customHeight="1" x14ac:dyDescent="0.2">
      <c r="A19" s="93"/>
      <c r="B19" s="126"/>
      <c r="C19" s="43"/>
      <c r="D19" s="124">
        <f>0-(SUM(D17:D18))</f>
        <v>0</v>
      </c>
      <c r="E19" s="37" t="s">
        <v>72</v>
      </c>
      <c r="I19" s="2" t="s">
        <v>3</v>
      </c>
      <c r="M19" s="121"/>
      <c r="W19" s="141"/>
      <c r="X19" s="142"/>
      <c r="Y19" s="159"/>
      <c r="AA19" s="64"/>
      <c r="AC19" s="34"/>
      <c r="AD19" s="35"/>
      <c r="AE19" s="35"/>
      <c r="AF19" s="36"/>
    </row>
    <row r="20" spans="1:32" ht="20.100000000000001" customHeight="1" x14ac:dyDescent="0.2">
      <c r="A20" s="93"/>
      <c r="B20" s="126"/>
      <c r="D20" s="43"/>
      <c r="E20" s="37"/>
      <c r="M20" s="121"/>
      <c r="W20" s="141"/>
      <c r="X20" s="142"/>
      <c r="Y20" s="159"/>
      <c r="Z20" s="143"/>
      <c r="AA20" s="64"/>
      <c r="AC20" s="34"/>
      <c r="AD20" s="35"/>
      <c r="AE20" s="35"/>
      <c r="AF20" s="36"/>
    </row>
    <row r="21" spans="1:32" ht="20.100000000000001" customHeight="1" x14ac:dyDescent="0.2">
      <c r="A21" s="93"/>
      <c r="B21" s="126"/>
      <c r="D21" s="41"/>
      <c r="E21" s="37"/>
      <c r="J21" s="121"/>
      <c r="M21" s="121"/>
      <c r="W21" s="141"/>
      <c r="X21" s="142"/>
      <c r="Y21" s="159"/>
      <c r="Z21" s="143"/>
      <c r="AA21" s="64"/>
      <c r="AC21" s="34"/>
      <c r="AD21" s="35"/>
      <c r="AE21" s="35"/>
    </row>
    <row r="22" spans="1:32" ht="20.100000000000001" customHeight="1" x14ac:dyDescent="0.2">
      <c r="A22" s="93"/>
      <c r="B22" s="126"/>
      <c r="D22" s="124" t="e">
        <f>-Z8</f>
        <v>#REF!</v>
      </c>
      <c r="E22" s="37" t="s">
        <v>37</v>
      </c>
      <c r="F22" s="44"/>
      <c r="J22" s="38"/>
      <c r="W22" s="141"/>
      <c r="X22" s="142"/>
      <c r="Y22" s="159"/>
      <c r="Z22" s="143"/>
      <c r="AA22" s="64"/>
      <c r="AC22" s="34"/>
      <c r="AD22" s="35"/>
      <c r="AE22" s="35"/>
    </row>
    <row r="23" spans="1:32" ht="20.100000000000001" customHeight="1" x14ac:dyDescent="0.2">
      <c r="A23" s="93"/>
      <c r="B23" s="126"/>
      <c r="C23" s="31"/>
      <c r="D23" s="124">
        <v>0</v>
      </c>
      <c r="E23" s="37" t="s">
        <v>75</v>
      </c>
      <c r="J23" s="38"/>
      <c r="W23" s="141"/>
      <c r="X23" s="142"/>
      <c r="Y23" s="159"/>
      <c r="Z23" s="143"/>
      <c r="AA23" s="64"/>
      <c r="AC23" s="34"/>
      <c r="AD23" s="35"/>
      <c r="AE23" s="35"/>
      <c r="AF23" s="45"/>
    </row>
    <row r="24" spans="1:32" ht="20.100000000000001" customHeight="1" x14ac:dyDescent="0.2">
      <c r="A24" s="93"/>
      <c r="B24" s="126"/>
      <c r="C24" s="46"/>
      <c r="D24" s="124" t="e">
        <f>#REF!</f>
        <v>#REF!</v>
      </c>
      <c r="E24" s="37" t="s">
        <v>41</v>
      </c>
      <c r="W24" s="141"/>
      <c r="X24" s="142"/>
      <c r="Y24" s="159"/>
      <c r="Z24" s="143"/>
      <c r="AA24" s="64"/>
      <c r="AC24" s="34"/>
      <c r="AD24" s="35"/>
      <c r="AE24" s="35"/>
      <c r="AF24" s="36"/>
    </row>
    <row r="25" spans="1:32" ht="20.100000000000001" customHeight="1" x14ac:dyDescent="0.2">
      <c r="A25" s="93"/>
      <c r="B25" s="126"/>
      <c r="C25" s="43"/>
      <c r="D25" s="140" t="e">
        <f>SUM(D13+D18+D19+D22+D23+D24)</f>
        <v>#REF!</v>
      </c>
      <c r="E25" s="231" t="s">
        <v>38</v>
      </c>
      <c r="F25" s="231"/>
      <c r="W25" s="141"/>
      <c r="X25" s="142"/>
      <c r="Y25" s="159"/>
      <c r="Z25" s="143"/>
      <c r="AA25" s="64"/>
      <c r="AC25" s="34"/>
      <c r="AD25" s="35"/>
      <c r="AE25" s="35"/>
      <c r="AF25" s="36"/>
    </row>
    <row r="26" spans="1:32" ht="20.100000000000001" customHeight="1" thickBot="1" x14ac:dyDescent="0.25">
      <c r="A26" s="93"/>
      <c r="B26" s="126"/>
      <c r="C26" s="43"/>
      <c r="W26" s="141"/>
      <c r="X26" s="142"/>
      <c r="Y26" s="159"/>
      <c r="Z26" s="143"/>
      <c r="AA26" s="64"/>
      <c r="AC26" s="34"/>
      <c r="AD26" s="35"/>
      <c r="AE26" s="35"/>
      <c r="AF26" s="45"/>
    </row>
    <row r="27" spans="1:32" ht="20.100000000000001" customHeight="1" x14ac:dyDescent="0.2">
      <c r="A27" s="93"/>
      <c r="B27" s="126"/>
      <c r="C27" s="43"/>
      <c r="D27" s="38"/>
      <c r="E27" s="1"/>
      <c r="H27" s="49"/>
      <c r="I27" s="50"/>
      <c r="J27" s="76" t="s">
        <v>59</v>
      </c>
      <c r="K27" s="76" t="s">
        <v>60</v>
      </c>
      <c r="L27" s="77"/>
      <c r="W27" s="141"/>
      <c r="X27" s="142"/>
      <c r="Y27" s="159"/>
      <c r="Z27" s="143"/>
      <c r="AA27" s="64"/>
      <c r="AC27" s="34"/>
      <c r="AD27" s="35"/>
      <c r="AE27" s="35"/>
      <c r="AF27" s="47"/>
    </row>
    <row r="28" spans="1:32" ht="20.100000000000001" customHeight="1" x14ac:dyDescent="0.2">
      <c r="A28" s="93"/>
      <c r="B28" s="126"/>
      <c r="C28" s="43"/>
      <c r="D28" s="38"/>
      <c r="H28" s="51" t="s">
        <v>73</v>
      </c>
      <c r="I28" s="52"/>
      <c r="J28" s="52"/>
      <c r="K28" s="52"/>
      <c r="L28" s="53"/>
      <c r="W28" s="141"/>
      <c r="X28" s="142"/>
      <c r="Y28" s="166"/>
      <c r="Z28" s="143"/>
      <c r="AA28" s="64"/>
      <c r="AB28" s="1" t="s">
        <v>3</v>
      </c>
      <c r="AC28" s="34"/>
      <c r="AD28" s="35"/>
      <c r="AE28" s="35"/>
      <c r="AF28" s="47"/>
    </row>
    <row r="29" spans="1:32" ht="20.100000000000001" customHeight="1" x14ac:dyDescent="0.2">
      <c r="A29" s="93"/>
      <c r="B29" s="126"/>
      <c r="C29" s="43"/>
      <c r="D29" s="63"/>
      <c r="E29" s="129"/>
      <c r="H29" s="51"/>
      <c r="I29" s="52"/>
      <c r="J29" s="52"/>
      <c r="K29" s="52"/>
      <c r="L29" s="53"/>
      <c r="AB29" s="128" t="s">
        <v>3</v>
      </c>
      <c r="AC29" s="34"/>
      <c r="AD29" s="35"/>
      <c r="AE29" s="35"/>
      <c r="AF29" s="47"/>
    </row>
    <row r="30" spans="1:32" ht="20.100000000000001" customHeight="1" x14ac:dyDescent="0.2">
      <c r="A30" s="93"/>
      <c r="B30" s="126"/>
      <c r="C30" s="43"/>
      <c r="D30" s="48"/>
      <c r="E30" s="129"/>
      <c r="H30" s="54">
        <v>6859</v>
      </c>
      <c r="I30" s="55"/>
      <c r="J30" s="95">
        <v>515.86</v>
      </c>
      <c r="K30" s="95">
        <v>515.86</v>
      </c>
      <c r="L30" s="134"/>
      <c r="M30" s="2" t="s">
        <v>79</v>
      </c>
      <c r="AC30" s="34"/>
      <c r="AD30" s="35"/>
      <c r="AE30" s="35"/>
      <c r="AF30" s="36"/>
    </row>
    <row r="31" spans="1:32" ht="20.100000000000001" customHeight="1" x14ac:dyDescent="0.2">
      <c r="A31" s="93"/>
      <c r="B31" s="126"/>
      <c r="C31" s="43"/>
      <c r="D31" s="48"/>
      <c r="E31" s="129"/>
      <c r="G31" s="62"/>
      <c r="H31" s="54"/>
      <c r="I31" s="55"/>
      <c r="J31" s="83"/>
      <c r="K31" s="97"/>
      <c r="L31" s="96">
        <f>SUM(K30:K30)</f>
        <v>515.86</v>
      </c>
      <c r="M31" s="154"/>
      <c r="AC31" s="34"/>
      <c r="AD31" s="35"/>
      <c r="AE31" s="35"/>
      <c r="AF31" s="36"/>
    </row>
    <row r="32" spans="1:32" ht="20.100000000000001" customHeight="1" x14ac:dyDescent="0.2">
      <c r="A32" s="93"/>
      <c r="B32" s="126"/>
      <c r="C32" s="43"/>
      <c r="D32" s="48"/>
      <c r="E32" s="129"/>
      <c r="G32" s="62"/>
      <c r="H32" s="57" t="s">
        <v>42</v>
      </c>
      <c r="I32" s="58"/>
      <c r="J32" s="58"/>
      <c r="K32" s="58"/>
      <c r="L32" s="59"/>
      <c r="AC32" s="34"/>
      <c r="AD32" s="35"/>
      <c r="AE32" s="35"/>
      <c r="AF32" s="36"/>
    </row>
    <row r="33" spans="1:32" ht="20.100000000000001" customHeight="1" x14ac:dyDescent="0.2">
      <c r="A33" s="93"/>
      <c r="B33" s="126"/>
      <c r="C33" s="43"/>
      <c r="D33" s="48"/>
      <c r="E33" s="129"/>
      <c r="G33" s="62"/>
      <c r="H33" s="60">
        <v>6860</v>
      </c>
      <c r="I33" s="61"/>
      <c r="J33" s="98">
        <v>1820110.27</v>
      </c>
      <c r="K33" s="98">
        <v>1820110.27</v>
      </c>
      <c r="L33" s="99"/>
      <c r="M33" s="2" t="s">
        <v>80</v>
      </c>
      <c r="AC33" s="34"/>
      <c r="AD33" s="35"/>
      <c r="AE33" s="35"/>
      <c r="AF33" s="36"/>
    </row>
    <row r="34" spans="1:32" ht="20.100000000000001" customHeight="1" x14ac:dyDescent="0.2">
      <c r="A34" s="93"/>
      <c r="B34" s="126"/>
      <c r="C34" s="43"/>
      <c r="D34" s="48"/>
      <c r="E34" s="129"/>
      <c r="G34" s="62"/>
      <c r="H34" s="60"/>
      <c r="I34" s="61"/>
      <c r="J34" s="135"/>
      <c r="K34" s="136"/>
      <c r="L34" s="137">
        <f>SUM(K33:K33)</f>
        <v>1820110.27</v>
      </c>
      <c r="AC34" s="34"/>
      <c r="AD34" s="35"/>
      <c r="AE34" s="35"/>
      <c r="AF34" s="36"/>
    </row>
    <row r="35" spans="1:32" ht="20.100000000000001" customHeight="1" x14ac:dyDescent="0.2">
      <c r="A35" s="93"/>
      <c r="B35" s="126"/>
      <c r="C35" s="43"/>
      <c r="G35" s="62"/>
      <c r="H35" s="54"/>
      <c r="I35" s="52"/>
      <c r="J35" s="138"/>
      <c r="K35" s="138"/>
      <c r="L35" s="139"/>
      <c r="M35" s="155"/>
      <c r="AC35" s="34"/>
      <c r="AD35" s="35"/>
      <c r="AE35" s="35"/>
      <c r="AF35" s="36"/>
    </row>
    <row r="36" spans="1:32" ht="20.100000000000001" customHeight="1" thickBot="1" x14ac:dyDescent="0.25">
      <c r="A36" s="93"/>
      <c r="B36" s="126"/>
      <c r="C36" s="56"/>
      <c r="G36" s="62"/>
      <c r="H36" s="81" t="s">
        <v>43</v>
      </c>
      <c r="I36" s="82"/>
      <c r="J36" s="65">
        <f>SUM(J30:J35)</f>
        <v>1820626.1300000001</v>
      </c>
      <c r="K36" s="65">
        <f>SUM(K30:K35)</f>
        <v>1820626.1300000001</v>
      </c>
      <c r="L36" s="100">
        <f>J36-K36</f>
        <v>0</v>
      </c>
      <c r="M36" s="155"/>
      <c r="AC36" s="34"/>
      <c r="AD36" s="35"/>
      <c r="AE36" s="35"/>
      <c r="AF36" s="36"/>
    </row>
    <row r="37" spans="1:32" ht="20.100000000000001" customHeight="1" x14ac:dyDescent="0.2">
      <c r="A37" s="93"/>
      <c r="B37" s="126"/>
      <c r="C37" s="56"/>
      <c r="G37" s="62"/>
      <c r="J37" s="167"/>
      <c r="AC37" s="34"/>
      <c r="AD37" s="35"/>
      <c r="AE37" s="35"/>
      <c r="AF37" s="36"/>
    </row>
    <row r="38" spans="1:32" ht="20.100000000000001" customHeight="1" x14ac:dyDescent="0.2">
      <c r="A38" s="93"/>
      <c r="B38" s="126"/>
      <c r="F38" s="1"/>
      <c r="G38" s="62"/>
      <c r="H38" s="222"/>
      <c r="I38" s="222"/>
      <c r="J38" s="222"/>
      <c r="K38" s="222"/>
      <c r="L38" s="222"/>
      <c r="AC38" s="34"/>
      <c r="AD38" s="35"/>
      <c r="AE38" s="35"/>
      <c r="AF38" s="36"/>
    </row>
    <row r="39" spans="1:32" ht="20.100000000000001" customHeight="1" x14ac:dyDescent="0.2">
      <c r="A39" s="93"/>
      <c r="B39" s="126"/>
      <c r="G39" s="62"/>
      <c r="H39" s="222"/>
      <c r="I39" s="222"/>
      <c r="J39" s="222"/>
      <c r="K39" s="222"/>
      <c r="L39" s="222"/>
      <c r="AC39" s="34"/>
      <c r="AD39" s="35"/>
      <c r="AE39" s="35"/>
      <c r="AF39" s="36"/>
    </row>
    <row r="40" spans="1:32" s="1" customFormat="1" ht="20.100000000000001" customHeight="1" x14ac:dyDescent="0.2">
      <c r="A40" s="93"/>
      <c r="B40" s="1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3"/>
      <c r="X40" s="79"/>
      <c r="Y40" s="2"/>
      <c r="Z40" s="78"/>
      <c r="AA40" s="37"/>
      <c r="AB40" s="128"/>
      <c r="AD40" s="2"/>
      <c r="AE40" s="2"/>
      <c r="AF40" s="2"/>
    </row>
    <row r="41" spans="1:32" s="1" customFormat="1" ht="20.100000000000001" customHeight="1" x14ac:dyDescent="0.2">
      <c r="A41" s="93"/>
      <c r="B41" s="12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33"/>
      <c r="X41" s="79"/>
      <c r="Y41" s="2"/>
      <c r="Z41" s="78"/>
      <c r="AA41" s="37"/>
      <c r="AB41" s="128"/>
      <c r="AD41" s="2"/>
      <c r="AE41" s="2"/>
      <c r="AF41" s="2"/>
    </row>
    <row r="42" spans="1:32" s="86" customFormat="1" ht="20.100000000000001" customHeight="1" x14ac:dyDescent="0.2">
      <c r="A42" s="130"/>
      <c r="B42" s="131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  <c r="W42" s="89"/>
      <c r="X42" s="90"/>
      <c r="Y42" s="87"/>
      <c r="Z42" s="91"/>
      <c r="AA42" s="92"/>
      <c r="AB42" s="132"/>
      <c r="AD42" s="87"/>
      <c r="AE42" s="87"/>
      <c r="AF42" s="87"/>
    </row>
    <row r="43" spans="1:32" s="1" customFormat="1" ht="20.100000000000001" customHeight="1" x14ac:dyDescent="0.2">
      <c r="A43" s="93"/>
      <c r="B43" s="126"/>
      <c r="D43" s="2"/>
      <c r="E43" s="2"/>
      <c r="F43" s="2"/>
      <c r="G43" s="2"/>
      <c r="H43" s="105"/>
      <c r="I43" s="105"/>
      <c r="J43" s="106"/>
      <c r="K43" s="106"/>
      <c r="L43" s="106"/>
      <c r="M43" s="155"/>
      <c r="N43" s="2"/>
      <c r="O43" s="2"/>
      <c r="P43" s="2"/>
      <c r="Q43" s="2"/>
      <c r="R43" s="2"/>
      <c r="S43" s="2"/>
      <c r="T43" s="2"/>
      <c r="U43" s="2"/>
      <c r="V43" s="3"/>
      <c r="AC43" s="35"/>
    </row>
    <row r="44" spans="1:32" s="1" customFormat="1" ht="20.100000000000001" customHeight="1" x14ac:dyDescent="0.2">
      <c r="A44" s="93"/>
      <c r="B44" s="126"/>
      <c r="D44" s="2"/>
      <c r="E44" s="2"/>
      <c r="F44" s="2"/>
      <c r="G44" s="2"/>
      <c r="H44" s="105"/>
      <c r="I44" s="105"/>
      <c r="J44" s="106"/>
      <c r="K44" s="106"/>
      <c r="L44" s="106"/>
      <c r="M44" s="155"/>
      <c r="N44" s="2"/>
      <c r="O44" s="2"/>
      <c r="P44" s="2"/>
      <c r="Q44" s="2"/>
      <c r="R44" s="2"/>
      <c r="S44" s="2"/>
      <c r="T44" s="2"/>
      <c r="U44" s="2"/>
      <c r="V44" s="3"/>
      <c r="AC44" s="35"/>
    </row>
    <row r="45" spans="1:32" s="1" customFormat="1" ht="20.100000000000001" customHeight="1" x14ac:dyDescent="0.2">
      <c r="A45" s="93"/>
      <c r="B45" s="126"/>
      <c r="D45" s="2"/>
      <c r="E45" s="2"/>
      <c r="F45" s="2"/>
      <c r="G45" s="2"/>
      <c r="H45" s="105"/>
      <c r="I45" s="105"/>
      <c r="J45" s="107"/>
      <c r="K45" s="108"/>
      <c r="L45" s="110"/>
      <c r="M45" s="2"/>
      <c r="N45" s="2"/>
      <c r="O45" s="2"/>
      <c r="P45" s="2"/>
      <c r="Q45" s="2"/>
      <c r="R45" s="2"/>
      <c r="S45" s="2"/>
      <c r="T45" s="2"/>
      <c r="U45" s="2"/>
      <c r="V45" s="3"/>
      <c r="AC45" s="35"/>
    </row>
    <row r="46" spans="1:32" s="1" customFormat="1" ht="20.100000000000001" customHeight="1" x14ac:dyDescent="0.2">
      <c r="A46" s="93"/>
      <c r="B46" s="126"/>
      <c r="D46" s="2"/>
      <c r="E46" s="2"/>
      <c r="F46" s="2"/>
      <c r="G46" s="2"/>
      <c r="H46" s="105"/>
      <c r="I46" s="2"/>
      <c r="J46" s="109"/>
      <c r="K46" s="109"/>
      <c r="L46" s="106"/>
      <c r="M46" s="2"/>
      <c r="N46" s="2"/>
      <c r="O46" s="2"/>
      <c r="P46" s="2"/>
      <c r="Q46" s="2"/>
      <c r="R46" s="2"/>
      <c r="S46" s="2"/>
      <c r="T46" s="2"/>
      <c r="U46" s="2"/>
      <c r="V46" s="3"/>
      <c r="AC46" s="35"/>
    </row>
    <row r="47" spans="1:32" s="1" customFormat="1" ht="20.100000000000001" customHeight="1" x14ac:dyDescent="0.2">
      <c r="A47" s="93"/>
      <c r="B47" s="126"/>
      <c r="D47" s="2"/>
      <c r="E47" s="2"/>
      <c r="F47" s="2"/>
      <c r="G47" s="2"/>
      <c r="H47" s="111"/>
      <c r="J47" s="112"/>
      <c r="K47" s="112"/>
      <c r="L47" s="113"/>
      <c r="M47" s="2"/>
      <c r="N47" s="2"/>
      <c r="O47" s="2"/>
      <c r="P47" s="2"/>
      <c r="Q47" s="2"/>
      <c r="R47" s="2"/>
      <c r="S47" s="2"/>
      <c r="T47" s="2"/>
      <c r="U47" s="2"/>
      <c r="V47" s="3"/>
      <c r="AC47" s="35"/>
    </row>
    <row r="48" spans="1:32" s="1" customFormat="1" ht="20.100000000000001" customHeight="1" x14ac:dyDescent="0.2">
      <c r="A48" s="93"/>
      <c r="B48" s="126"/>
      <c r="D48" s="2"/>
      <c r="E48" s="2"/>
      <c r="F48" s="2"/>
      <c r="G48" s="2"/>
      <c r="H48" s="2"/>
      <c r="I48" s="2"/>
      <c r="J48" s="16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AC48" s="35"/>
    </row>
    <row r="49" spans="1:29" s="1" customFormat="1" ht="20.100000000000001" customHeight="1" x14ac:dyDescent="0.2">
      <c r="A49" s="93"/>
      <c r="B49" s="126"/>
      <c r="D49" s="2"/>
      <c r="E49" s="2"/>
      <c r="F49" s="2"/>
      <c r="G49" s="2"/>
      <c r="H49" s="222"/>
      <c r="I49" s="222"/>
      <c r="J49" s="222"/>
      <c r="K49" s="222"/>
      <c r="L49" s="222"/>
      <c r="M49" s="2"/>
      <c r="N49" s="2"/>
      <c r="O49" s="2"/>
      <c r="P49" s="2"/>
      <c r="Q49" s="2"/>
      <c r="R49" s="2"/>
      <c r="S49" s="2"/>
      <c r="T49" s="2"/>
      <c r="U49" s="2"/>
      <c r="V49" s="3"/>
      <c r="AC49" s="35"/>
    </row>
    <row r="50" spans="1:29" s="1" customFormat="1" ht="20.100000000000001" customHeight="1" x14ac:dyDescent="0.2">
      <c r="A50" s="93"/>
      <c r="B50" s="126"/>
      <c r="D50" s="2"/>
      <c r="E50" s="2"/>
      <c r="F50" s="2"/>
      <c r="G50" s="2"/>
      <c r="H50" s="222"/>
      <c r="I50" s="222"/>
      <c r="J50" s="222"/>
      <c r="K50" s="222"/>
      <c r="L50" s="222"/>
      <c r="M50" s="2"/>
      <c r="N50" s="2"/>
      <c r="O50" s="2"/>
      <c r="P50" s="2"/>
      <c r="Q50" s="2"/>
      <c r="R50" s="2"/>
      <c r="S50" s="2"/>
      <c r="T50" s="2"/>
      <c r="U50" s="2"/>
      <c r="V50" s="3"/>
      <c r="AC50" s="35"/>
    </row>
    <row r="51" spans="1:29" s="1" customFormat="1" ht="20.100000000000001" customHeight="1" x14ac:dyDescent="0.2">
      <c r="A51" s="93"/>
      <c r="B51" s="126"/>
      <c r="D51" s="2"/>
      <c r="E51" s="2"/>
      <c r="F51" s="2"/>
      <c r="G51" s="2"/>
      <c r="H51" s="144"/>
      <c r="I51" s="144"/>
      <c r="J51" s="144"/>
      <c r="K51" s="144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AC51" s="35"/>
    </row>
    <row r="52" spans="1:29" s="1" customFormat="1" ht="20.100000000000001" customHeight="1" x14ac:dyDescent="0.2">
      <c r="A52" s="93"/>
      <c r="B52" s="126"/>
      <c r="D52" s="2"/>
      <c r="E52" s="2"/>
      <c r="F52" s="2"/>
      <c r="G52" s="2"/>
      <c r="H52" s="168"/>
      <c r="I52" s="169"/>
      <c r="K52" s="170"/>
      <c r="L52" s="170"/>
      <c r="M52" s="2"/>
      <c r="N52" s="2"/>
      <c r="O52" s="2"/>
      <c r="P52" s="2"/>
      <c r="Q52" s="2"/>
      <c r="R52" s="2"/>
      <c r="S52" s="2"/>
      <c r="T52" s="2"/>
      <c r="U52" s="2"/>
      <c r="V52" s="3"/>
      <c r="AC52" s="35"/>
    </row>
    <row r="53" spans="1:29" ht="20.100000000000001" customHeight="1" x14ac:dyDescent="0.2">
      <c r="A53" s="93"/>
      <c r="B53" s="126"/>
      <c r="H53" s="168"/>
      <c r="I53" s="169"/>
      <c r="J53" s="1"/>
      <c r="K53" s="170"/>
      <c r="L53" s="170"/>
      <c r="AC53" s="35"/>
    </row>
    <row r="54" spans="1:29" ht="20.100000000000001" customHeight="1" x14ac:dyDescent="0.2">
      <c r="A54" s="93"/>
      <c r="B54" s="126"/>
      <c r="H54" s="168"/>
      <c r="I54" s="169"/>
      <c r="J54" s="1"/>
      <c r="K54" s="170"/>
      <c r="L54" s="170"/>
      <c r="AC54" s="35"/>
    </row>
    <row r="55" spans="1:29" ht="20.100000000000001" customHeight="1" x14ac:dyDescent="0.2">
      <c r="A55" s="93"/>
      <c r="B55" s="126"/>
      <c r="H55" s="168"/>
      <c r="I55" s="169"/>
      <c r="J55" s="1"/>
      <c r="K55" s="170"/>
      <c r="L55" s="170"/>
      <c r="AC55" s="35"/>
    </row>
    <row r="56" spans="1:29" ht="20.100000000000001" customHeight="1" x14ac:dyDescent="0.2">
      <c r="A56" s="93"/>
      <c r="B56" s="126"/>
      <c r="H56" s="168"/>
      <c r="I56" s="169"/>
      <c r="J56" s="1"/>
      <c r="K56" s="170"/>
      <c r="L56" s="170"/>
      <c r="AC56" s="35"/>
    </row>
    <row r="57" spans="1:29" ht="20.100000000000001" customHeight="1" x14ac:dyDescent="0.2">
      <c r="A57" s="93"/>
      <c r="B57" s="126"/>
      <c r="H57" s="168"/>
      <c r="I57" s="169"/>
      <c r="J57" s="1"/>
      <c r="K57" s="170"/>
      <c r="L57" s="170"/>
      <c r="AC57" s="35"/>
    </row>
    <row r="58" spans="1:29" ht="20.100000000000001" customHeight="1" x14ac:dyDescent="0.2">
      <c r="A58" s="93"/>
      <c r="B58" s="126"/>
      <c r="H58" s="168"/>
      <c r="I58" s="169"/>
      <c r="J58" s="1"/>
      <c r="K58" s="170"/>
      <c r="L58" s="170"/>
      <c r="AC58" s="35"/>
    </row>
    <row r="59" spans="1:29" ht="20.100000000000001" customHeight="1" x14ac:dyDescent="0.2">
      <c r="A59" s="93"/>
      <c r="B59" s="126"/>
      <c r="H59" s="168"/>
      <c r="I59" s="169"/>
      <c r="J59" s="1"/>
      <c r="K59" s="170"/>
      <c r="L59" s="170"/>
      <c r="AC59" s="35"/>
    </row>
    <row r="60" spans="1:29" ht="20.100000000000001" customHeight="1" x14ac:dyDescent="0.2">
      <c r="A60" s="93"/>
      <c r="B60" s="126"/>
      <c r="H60" s="168"/>
      <c r="I60" s="169"/>
      <c r="J60" s="1"/>
      <c r="K60" s="170"/>
      <c r="L60" s="170"/>
    </row>
    <row r="61" spans="1:29" ht="20.100000000000001" customHeight="1" x14ac:dyDescent="0.2">
      <c r="A61" s="93"/>
      <c r="B61" s="126"/>
      <c r="H61" s="168"/>
      <c r="I61" s="169"/>
      <c r="J61" s="1"/>
      <c r="K61" s="170"/>
      <c r="L61" s="170"/>
      <c r="AC61" s="35"/>
    </row>
    <row r="62" spans="1:29" ht="20.100000000000001" customHeight="1" x14ac:dyDescent="0.2">
      <c r="A62" s="93"/>
      <c r="B62" s="126"/>
      <c r="H62" s="168"/>
      <c r="I62" s="169"/>
      <c r="J62" s="1"/>
      <c r="K62" s="170"/>
      <c r="L62" s="170"/>
    </row>
    <row r="63" spans="1:29" ht="20.100000000000001" customHeight="1" x14ac:dyDescent="0.2">
      <c r="A63" s="93"/>
      <c r="B63" s="126"/>
      <c r="H63" s="168"/>
      <c r="I63" s="169"/>
      <c r="J63" s="1"/>
      <c r="K63" s="170"/>
      <c r="L63" s="170"/>
      <c r="AC63" s="35"/>
    </row>
    <row r="64" spans="1:29" ht="20.100000000000001" customHeight="1" x14ac:dyDescent="0.2">
      <c r="A64" s="93"/>
      <c r="B64" s="126"/>
      <c r="H64" s="168"/>
      <c r="I64" s="169"/>
      <c r="J64" s="1"/>
      <c r="K64" s="170"/>
      <c r="L64" s="170"/>
      <c r="W64" s="141"/>
      <c r="X64" s="142"/>
      <c r="Y64" s="166"/>
      <c r="Z64" s="143"/>
      <c r="AA64" s="64"/>
      <c r="AB64" s="142"/>
      <c r="AC64" s="35"/>
    </row>
    <row r="65" spans="1:32" ht="20.100000000000001" customHeight="1" x14ac:dyDescent="0.2">
      <c r="A65" s="93"/>
      <c r="B65" s="126"/>
      <c r="H65" s="168"/>
      <c r="I65" s="169"/>
      <c r="J65" s="1"/>
      <c r="K65" s="170"/>
      <c r="L65" s="170"/>
      <c r="W65" s="141"/>
      <c r="X65" s="142"/>
      <c r="Y65" s="166"/>
      <c r="Z65" s="143"/>
      <c r="AA65" s="64"/>
      <c r="AB65" s="142"/>
      <c r="AC65" s="35"/>
    </row>
    <row r="66" spans="1:32" ht="20.100000000000001" customHeight="1" x14ac:dyDescent="0.2">
      <c r="A66" s="93"/>
      <c r="B66" s="126"/>
      <c r="H66" s="168"/>
      <c r="I66" s="169"/>
      <c r="J66" s="1"/>
      <c r="K66" s="170"/>
      <c r="L66" s="170"/>
      <c r="W66" s="141"/>
      <c r="X66" s="142"/>
      <c r="Y66" s="166"/>
      <c r="Z66" s="143"/>
      <c r="AA66" s="64"/>
      <c r="AB66" s="142"/>
      <c r="AC66" s="35"/>
    </row>
    <row r="67" spans="1:32" ht="20.100000000000001" customHeight="1" x14ac:dyDescent="0.2">
      <c r="A67" s="93"/>
      <c r="B67" s="126"/>
      <c r="H67" s="168"/>
      <c r="I67" s="169"/>
      <c r="J67" s="1"/>
      <c r="K67" s="170"/>
      <c r="L67" s="170"/>
      <c r="W67" s="141"/>
      <c r="X67" s="142"/>
      <c r="Y67" s="166"/>
      <c r="Z67" s="143"/>
      <c r="AA67" s="64"/>
      <c r="AB67" s="142"/>
      <c r="AC67" s="35"/>
    </row>
    <row r="68" spans="1:32" s="1" customFormat="1" ht="20.100000000000001" customHeight="1" x14ac:dyDescent="0.2">
      <c r="A68" s="93"/>
      <c r="B68" s="12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AB68" s="128"/>
      <c r="AD68" s="2"/>
      <c r="AE68" s="2"/>
      <c r="AF68" s="2"/>
    </row>
    <row r="69" spans="1:32" s="1" customFormat="1" ht="20.100000000000001" customHeight="1" x14ac:dyDescent="0.2">
      <c r="A69" s="93"/>
      <c r="B69" s="12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AB69" s="128"/>
      <c r="AD69" s="2"/>
      <c r="AE69" s="2"/>
      <c r="AF69" s="2"/>
    </row>
    <row r="70" spans="1:32" s="1" customFormat="1" ht="20.100000000000001" customHeight="1" x14ac:dyDescent="0.2">
      <c r="A70" s="93"/>
      <c r="B70" s="12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AB70" s="128"/>
      <c r="AD70" s="2"/>
      <c r="AE70" s="2"/>
      <c r="AF70" s="2"/>
    </row>
    <row r="71" spans="1:32" s="1" customFormat="1" ht="20.100000000000001" customHeight="1" x14ac:dyDescent="0.2">
      <c r="A71" s="2"/>
      <c r="B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AB71" s="128"/>
      <c r="AD71" s="2"/>
      <c r="AE71" s="2"/>
      <c r="AF71" s="2"/>
    </row>
    <row r="72" spans="1:32" s="1" customFormat="1" ht="20.100000000000001" customHeight="1" x14ac:dyDescent="0.2">
      <c r="A72" s="2"/>
      <c r="B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AB72" s="128"/>
      <c r="AD72" s="2"/>
      <c r="AE72" s="2"/>
      <c r="AF72" s="2"/>
    </row>
    <row r="73" spans="1:32" s="1" customFormat="1" ht="20.100000000000001" customHeight="1" x14ac:dyDescent="0.2">
      <c r="A73" s="93"/>
      <c r="B73" s="12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AB73" s="128"/>
      <c r="AD73" s="2"/>
      <c r="AE73" s="2"/>
      <c r="AF73" s="2"/>
    </row>
    <row r="74" spans="1:32" s="1" customFormat="1" ht="20.100000000000001" customHeight="1" x14ac:dyDescent="0.2">
      <c r="A74" s="93"/>
      <c r="B74" s="12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AB74" s="128"/>
      <c r="AD74" s="2"/>
      <c r="AE74" s="2"/>
      <c r="AF74" s="2"/>
    </row>
    <row r="75" spans="1:32" s="1" customFormat="1" ht="20.100000000000001" customHeight="1" x14ac:dyDescent="0.2">
      <c r="A75" s="93"/>
      <c r="B75" s="12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AB75" s="128"/>
      <c r="AD75" s="2"/>
      <c r="AE75" s="2"/>
      <c r="AF75" s="2"/>
    </row>
    <row r="76" spans="1:32" s="1" customFormat="1" ht="20.100000000000001" customHeight="1" x14ac:dyDescent="0.2">
      <c r="A76" s="93"/>
      <c r="B76" s="12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AB76" s="128"/>
      <c r="AD76" s="2"/>
      <c r="AE76" s="2"/>
      <c r="AF76" s="2"/>
    </row>
    <row r="77" spans="1:32" s="1" customFormat="1" ht="20.100000000000001" customHeight="1" x14ac:dyDescent="0.2">
      <c r="A77" s="93"/>
      <c r="B77" s="12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AB77" s="128"/>
      <c r="AD77" s="2"/>
      <c r="AE77" s="2"/>
      <c r="AF77" s="2"/>
    </row>
    <row r="78" spans="1:32" s="1" customFormat="1" ht="20.100000000000001" customHeight="1" x14ac:dyDescent="0.2">
      <c r="A78" s="93"/>
      <c r="B78" s="12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AB78" s="128"/>
      <c r="AD78" s="2"/>
      <c r="AE78" s="2"/>
      <c r="AF78" s="2"/>
    </row>
    <row r="79" spans="1:32" s="1" customFormat="1" ht="20.100000000000001" customHeight="1" x14ac:dyDescent="0.2">
      <c r="A79" s="93"/>
      <c r="B79" s="12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AB79" s="128"/>
      <c r="AD79" s="2"/>
      <c r="AE79" s="2"/>
      <c r="AF79" s="2"/>
    </row>
    <row r="80" spans="1:32" s="1" customFormat="1" ht="20.100000000000001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AB80" s="128"/>
      <c r="AD80" s="2"/>
      <c r="AE80" s="2"/>
      <c r="AF80" s="2"/>
    </row>
    <row r="81" spans="4:32" s="1" customFormat="1" ht="20.100000000000001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AB81" s="128"/>
      <c r="AD81" s="2"/>
      <c r="AE81" s="2"/>
      <c r="AF81" s="2"/>
    </row>
    <row r="82" spans="4:32" s="1" customFormat="1" ht="20.100000000000001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AB82" s="128"/>
      <c r="AD82" s="2"/>
      <c r="AE82" s="2"/>
      <c r="AF82" s="2"/>
    </row>
    <row r="83" spans="4:32" s="1" customFormat="1" ht="20.100000000000001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AB83" s="128"/>
      <c r="AD83" s="2"/>
      <c r="AE83" s="2"/>
      <c r="AF83" s="2"/>
    </row>
    <row r="84" spans="4:32" s="1" customFormat="1" ht="20.100000000000001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141"/>
      <c r="X84" s="142"/>
      <c r="Y84" s="166"/>
      <c r="Z84" s="143"/>
      <c r="AA84" s="64"/>
      <c r="AB84" s="128"/>
      <c r="AD84" s="2"/>
      <c r="AE84" s="2"/>
      <c r="AF84" s="2"/>
    </row>
    <row r="85" spans="4:32" s="1" customFormat="1" ht="20.100000000000001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141"/>
      <c r="X85" s="142"/>
      <c r="Y85" s="166"/>
      <c r="Z85" s="143"/>
      <c r="AA85" s="64"/>
      <c r="AB85" s="128"/>
      <c r="AD85" s="2"/>
      <c r="AE85" s="2"/>
      <c r="AF85" s="2"/>
    </row>
    <row r="86" spans="4:32" s="1" customFormat="1" ht="20.100000000000001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141"/>
      <c r="X86" s="142"/>
      <c r="Y86" s="166"/>
      <c r="Z86" s="143"/>
      <c r="AA86" s="64"/>
      <c r="AB86" s="128"/>
      <c r="AD86" s="2"/>
      <c r="AE86" s="2"/>
      <c r="AF86" s="2"/>
    </row>
    <row r="87" spans="4:32" s="1" customFormat="1" ht="20.100000000000001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141"/>
      <c r="X87" s="142"/>
      <c r="Y87" s="166"/>
      <c r="Z87" s="143"/>
      <c r="AA87" s="64"/>
      <c r="AB87" s="128"/>
      <c r="AD87" s="2"/>
      <c r="AE87" s="2"/>
      <c r="AF87" s="2"/>
    </row>
    <row r="88" spans="4:32" s="1" customFormat="1" ht="20.100000000000001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141"/>
      <c r="X88" s="142"/>
      <c r="Y88" s="166"/>
      <c r="Z88" s="143"/>
      <c r="AA88" s="64"/>
      <c r="AB88" s="128"/>
      <c r="AD88" s="2"/>
      <c r="AE88" s="2"/>
      <c r="AF88" s="2"/>
    </row>
    <row r="89" spans="4:32" s="1" customFormat="1" ht="20.100000000000001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AB89" s="128"/>
      <c r="AD89" s="2"/>
      <c r="AE89" s="2"/>
      <c r="AF89" s="2"/>
    </row>
    <row r="90" spans="4:32" s="1" customFormat="1" ht="20.100000000000001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AB90" s="128"/>
      <c r="AD90" s="2"/>
      <c r="AE90" s="2"/>
      <c r="AF90" s="2"/>
    </row>
    <row r="91" spans="4:32" s="1" customFormat="1" ht="20.100000000000001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3"/>
      <c r="X91" s="79"/>
      <c r="Y91" s="2"/>
      <c r="Z91" s="78"/>
      <c r="AA91" s="37"/>
      <c r="AB91" s="128"/>
      <c r="AD91" s="2"/>
      <c r="AE91" s="2"/>
      <c r="AF91" s="2"/>
    </row>
    <row r="92" spans="4:32" s="1" customFormat="1" ht="20.100000000000001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3"/>
      <c r="X92" s="79"/>
      <c r="Y92" s="2"/>
      <c r="Z92" s="78"/>
      <c r="AA92" s="37"/>
      <c r="AB92" s="128"/>
      <c r="AD92" s="2"/>
      <c r="AE92" s="2"/>
      <c r="AF92" s="2"/>
    </row>
    <row r="93" spans="4:32" s="1" customFormat="1" ht="20.100000000000001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33"/>
      <c r="X93" s="79"/>
      <c r="Y93" s="2"/>
      <c r="Z93" s="78"/>
      <c r="AA93" s="37"/>
      <c r="AB93" s="128"/>
      <c r="AD93" s="2"/>
      <c r="AE93" s="2"/>
      <c r="AF93" s="2"/>
    </row>
    <row r="94" spans="4:32" s="1" customFormat="1" ht="20.100000000000001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33"/>
      <c r="X94" s="79"/>
      <c r="Y94" s="2"/>
      <c r="Z94" s="78"/>
      <c r="AA94" s="37"/>
      <c r="AB94" s="128"/>
      <c r="AD94" s="2"/>
      <c r="AE94" s="2"/>
      <c r="AF94" s="2"/>
    </row>
    <row r="95" spans="4:32" s="1" customFormat="1" ht="20.100000000000001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33"/>
      <c r="X95" s="79"/>
      <c r="Y95" s="2"/>
      <c r="Z95" s="78"/>
      <c r="AA95" s="37"/>
      <c r="AB95" s="128"/>
      <c r="AD95" s="2"/>
      <c r="AE95" s="2"/>
      <c r="AF95" s="2"/>
    </row>
    <row r="96" spans="4:32" s="1" customFormat="1" ht="20.100000000000001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33"/>
      <c r="X96" s="79"/>
      <c r="Y96" s="2"/>
      <c r="Z96" s="78"/>
      <c r="AA96" s="37"/>
      <c r="AB96" s="128"/>
      <c r="AD96" s="2"/>
      <c r="AE96" s="2"/>
      <c r="AF96" s="2"/>
    </row>
    <row r="97" spans="4:32" s="1" customFormat="1" ht="20.100000000000001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33"/>
      <c r="X97" s="79"/>
      <c r="Y97" s="2"/>
      <c r="Z97" s="78"/>
      <c r="AA97" s="37"/>
      <c r="AB97" s="128"/>
      <c r="AD97" s="2"/>
      <c r="AE97" s="2"/>
      <c r="AF97" s="2"/>
    </row>
    <row r="98" spans="4:32" s="1" customFormat="1" ht="20.100000000000001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3"/>
      <c r="X98" s="79"/>
      <c r="Y98" s="2"/>
      <c r="Z98" s="78"/>
      <c r="AA98" s="37"/>
      <c r="AB98" s="128"/>
      <c r="AD98" s="2"/>
      <c r="AE98" s="2"/>
      <c r="AF98" s="2"/>
    </row>
    <row r="99" spans="4:32" s="1" customFormat="1" ht="20.100000000000001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3"/>
      <c r="X99" s="79"/>
      <c r="Y99" s="2"/>
      <c r="Z99" s="78"/>
      <c r="AA99" s="37"/>
      <c r="AB99" s="128"/>
      <c r="AD99" s="2"/>
      <c r="AE99" s="2"/>
      <c r="AF99" s="2"/>
    </row>
    <row r="100" spans="4:32" s="1" customFormat="1" ht="20.100000000000001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33"/>
      <c r="X100" s="79"/>
      <c r="Y100" s="2"/>
      <c r="Z100" s="78"/>
      <c r="AA100" s="37"/>
      <c r="AB100" s="128"/>
      <c r="AD100" s="2"/>
      <c r="AE100" s="2"/>
      <c r="AF100" s="2"/>
    </row>
    <row r="101" spans="4:32" s="1" customFormat="1" ht="20.100000000000001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3"/>
      <c r="X101" s="79"/>
      <c r="Y101" s="2"/>
      <c r="Z101" s="78"/>
      <c r="AA101" s="37"/>
      <c r="AB101" s="128"/>
      <c r="AD101" s="2"/>
      <c r="AE101" s="2"/>
      <c r="AF101" s="2"/>
    </row>
    <row r="102" spans="4:32" s="1" customFormat="1" ht="20.100000000000001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3"/>
      <c r="X102" s="79"/>
      <c r="Y102" s="2"/>
      <c r="Z102" s="78"/>
      <c r="AA102" s="37"/>
      <c r="AB102" s="128"/>
      <c r="AD102" s="2"/>
      <c r="AE102" s="2"/>
      <c r="AF102" s="2"/>
    </row>
    <row r="103" spans="4:32" s="1" customFormat="1" ht="20.100000000000001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3"/>
      <c r="X103" s="79"/>
      <c r="Y103" s="2"/>
      <c r="Z103" s="78"/>
      <c r="AA103" s="37"/>
      <c r="AB103" s="128"/>
      <c r="AD103" s="2"/>
      <c r="AE103" s="2"/>
      <c r="AF103" s="2"/>
    </row>
    <row r="104" spans="4:32" s="1" customFormat="1" ht="20.100000000000001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3"/>
      <c r="X104" s="79"/>
      <c r="Y104" s="2"/>
      <c r="Z104" s="78"/>
      <c r="AA104" s="37"/>
      <c r="AB104" s="128"/>
      <c r="AD104" s="2"/>
      <c r="AE104" s="2"/>
      <c r="AF104" s="2"/>
    </row>
    <row r="105" spans="4:32" s="1" customFormat="1" ht="20.100000000000001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3"/>
      <c r="X105" s="79"/>
      <c r="Y105" s="2"/>
      <c r="Z105" s="78"/>
      <c r="AA105" s="37"/>
      <c r="AB105" s="128"/>
      <c r="AD105" s="2"/>
      <c r="AE105" s="2"/>
      <c r="AF105" s="2"/>
    </row>
    <row r="106" spans="4:32" s="1" customFormat="1" ht="20.100000000000001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3"/>
      <c r="X106" s="79"/>
      <c r="Y106" s="2"/>
      <c r="Z106" s="78"/>
      <c r="AA106" s="37"/>
      <c r="AB106" s="128"/>
      <c r="AD106" s="2"/>
      <c r="AE106" s="2"/>
      <c r="AF106" s="2"/>
    </row>
    <row r="107" spans="4:32" s="1" customFormat="1" ht="20.100000000000001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3"/>
      <c r="X107" s="79"/>
      <c r="Y107" s="2"/>
      <c r="Z107" s="78"/>
      <c r="AA107" s="37"/>
      <c r="AB107" s="128"/>
      <c r="AD107" s="2"/>
      <c r="AE107" s="2"/>
      <c r="AF107" s="2"/>
    </row>
    <row r="108" spans="4:32" s="1" customFormat="1" ht="20.100000000000001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33"/>
      <c r="X108" s="79"/>
      <c r="Y108" s="2"/>
      <c r="Z108" s="78"/>
      <c r="AA108" s="37"/>
      <c r="AB108" s="128"/>
      <c r="AD108" s="2"/>
      <c r="AE108" s="2"/>
      <c r="AF108" s="2"/>
    </row>
    <row r="109" spans="4:32" s="1" customFormat="1" ht="20.100000000000001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3"/>
      <c r="X109" s="79"/>
      <c r="Y109" s="2"/>
      <c r="Z109" s="78"/>
      <c r="AA109" s="37"/>
      <c r="AB109" s="128"/>
      <c r="AD109" s="2"/>
      <c r="AE109" s="2"/>
      <c r="AF109" s="2"/>
    </row>
    <row r="110" spans="4:32" s="1" customFormat="1" ht="20.100000000000001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3"/>
      <c r="X110" s="79"/>
      <c r="Y110" s="2"/>
      <c r="Z110" s="78"/>
      <c r="AA110" s="37"/>
      <c r="AB110" s="128"/>
      <c r="AD110" s="2"/>
      <c r="AE110" s="2"/>
      <c r="AF110" s="2"/>
    </row>
    <row r="111" spans="4:32" s="1" customFormat="1" ht="20.100000000000001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33"/>
      <c r="X111" s="79"/>
      <c r="Y111" s="2"/>
      <c r="Z111" s="78"/>
      <c r="AA111" s="37"/>
      <c r="AB111" s="128"/>
      <c r="AD111" s="2"/>
      <c r="AE111" s="2"/>
      <c r="AF111" s="2"/>
    </row>
    <row r="112" spans="4:32" s="1" customFormat="1" ht="20.100000000000001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3"/>
      <c r="X112" s="79"/>
      <c r="Y112" s="2"/>
      <c r="Z112" s="78"/>
      <c r="AA112" s="37"/>
      <c r="AB112" s="128"/>
      <c r="AD112" s="2"/>
      <c r="AE112" s="2"/>
      <c r="AF112" s="2"/>
    </row>
    <row r="113" spans="4:32" s="1" customFormat="1" ht="20.100000000000001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33"/>
      <c r="X113" s="79"/>
      <c r="Y113" s="2"/>
      <c r="Z113" s="78"/>
      <c r="AA113" s="37"/>
      <c r="AB113" s="128"/>
      <c r="AD113" s="2"/>
      <c r="AE113" s="2"/>
      <c r="AF113" s="2"/>
    </row>
    <row r="114" spans="4:32" s="1" customFormat="1" ht="20.100000000000001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33"/>
      <c r="X114" s="79"/>
      <c r="Y114" s="2"/>
      <c r="Z114" s="78"/>
      <c r="AA114" s="37"/>
      <c r="AB114" s="128"/>
      <c r="AD114" s="2"/>
      <c r="AE114" s="2"/>
      <c r="AF114" s="2"/>
    </row>
    <row r="115" spans="4:32" s="1" customFormat="1" ht="20.100000000000001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33"/>
      <c r="X115" s="79"/>
      <c r="Y115" s="2"/>
      <c r="Z115" s="78"/>
      <c r="AA115" s="37"/>
      <c r="AB115" s="128"/>
      <c r="AD115" s="2"/>
      <c r="AE115" s="2"/>
      <c r="AF115" s="2"/>
    </row>
    <row r="116" spans="4:32" s="1" customFormat="1" ht="20.100000000000001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33"/>
      <c r="X116" s="79"/>
      <c r="Y116" s="2"/>
      <c r="Z116" s="78"/>
      <c r="AA116" s="37"/>
      <c r="AB116" s="128"/>
      <c r="AD116" s="2"/>
      <c r="AE116" s="2"/>
      <c r="AF116" s="2"/>
    </row>
    <row r="117" spans="4:32" s="1" customFormat="1" ht="20.100000000000001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33"/>
      <c r="X117" s="79"/>
      <c r="Y117" s="2"/>
      <c r="Z117" s="78"/>
      <c r="AA117" s="37"/>
      <c r="AB117" s="128"/>
      <c r="AD117" s="2"/>
      <c r="AE117" s="2"/>
      <c r="AF117" s="2"/>
    </row>
    <row r="118" spans="4:32" s="1" customFormat="1" ht="20.100000000000001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33"/>
      <c r="X118" s="79"/>
      <c r="Y118" s="2"/>
      <c r="Z118" s="78"/>
      <c r="AA118" s="37"/>
      <c r="AB118" s="128"/>
      <c r="AD118" s="2"/>
      <c r="AE118" s="2"/>
      <c r="AF118" s="2"/>
    </row>
    <row r="119" spans="4:32" s="1" customFormat="1" ht="20.100000000000001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33"/>
      <c r="X119" s="79"/>
      <c r="Y119" s="2"/>
      <c r="Z119" s="78"/>
      <c r="AA119" s="37"/>
      <c r="AB119" s="128"/>
      <c r="AD119" s="2"/>
      <c r="AE119" s="2"/>
      <c r="AF119" s="2"/>
    </row>
    <row r="120" spans="4:32" s="1" customFormat="1" ht="20.100000000000001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33"/>
      <c r="X120" s="79"/>
      <c r="Y120" s="2"/>
      <c r="Z120" s="78"/>
      <c r="AA120" s="37"/>
      <c r="AB120" s="128"/>
      <c r="AD120" s="2"/>
      <c r="AE120" s="2"/>
      <c r="AF120" s="2"/>
    </row>
    <row r="121" spans="4:32" s="1" customFormat="1" ht="20.100000000000001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33"/>
      <c r="X121" s="79"/>
      <c r="Y121" s="2"/>
      <c r="Z121" s="78"/>
      <c r="AA121" s="37"/>
      <c r="AB121" s="128"/>
      <c r="AD121" s="2"/>
      <c r="AE121" s="2"/>
      <c r="AF121" s="2"/>
    </row>
    <row r="122" spans="4:32" s="1" customFormat="1" ht="20.100000000000001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33"/>
      <c r="X122" s="2"/>
      <c r="Y122" s="2"/>
      <c r="Z122" s="121"/>
      <c r="AA122" s="7"/>
      <c r="AB122" s="128"/>
      <c r="AD122" s="2"/>
      <c r="AE122" s="2"/>
      <c r="AF122" s="2"/>
    </row>
    <row r="123" spans="4:32" s="1" customFormat="1" ht="20.100000000000001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33"/>
      <c r="X123" s="64"/>
      <c r="Y123" s="2"/>
      <c r="Z123" s="121"/>
      <c r="AA123" s="7"/>
      <c r="AB123" s="128"/>
      <c r="AD123" s="2"/>
      <c r="AE123" s="2"/>
      <c r="AF123" s="2"/>
    </row>
    <row r="124" spans="4:32" s="1" customFormat="1" ht="20.100000000000001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3"/>
      <c r="X124" s="2"/>
      <c r="Y124" s="2"/>
      <c r="Z124" s="121"/>
      <c r="AA124" s="7"/>
      <c r="AB124" s="128"/>
      <c r="AD124" s="2"/>
      <c r="AE124" s="2"/>
      <c r="AF124" s="2"/>
    </row>
    <row r="125" spans="4:32" s="1" customFormat="1" ht="20.100000000000001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33"/>
      <c r="X125" s="64"/>
      <c r="Y125" s="64"/>
      <c r="Z125" s="66"/>
      <c r="AA125" s="133"/>
      <c r="AB125" s="128"/>
      <c r="AD125" s="2"/>
      <c r="AE125" s="2"/>
      <c r="AF125" s="2"/>
    </row>
    <row r="126" spans="4:32" s="1" customFormat="1" ht="20.100000000000001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33"/>
      <c r="X126" s="64"/>
      <c r="Y126" s="64"/>
      <c r="Z126" s="66"/>
      <c r="AA126" s="133"/>
      <c r="AB126" s="128"/>
      <c r="AD126" s="2"/>
      <c r="AE126" s="2"/>
      <c r="AF126" s="2"/>
    </row>
    <row r="127" spans="4:32" s="1" customFormat="1" ht="20.100000000000001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33"/>
      <c r="X127" s="64"/>
      <c r="Y127" s="64"/>
      <c r="Z127" s="66"/>
      <c r="AA127" s="133"/>
      <c r="AB127" s="128"/>
      <c r="AD127" s="2"/>
      <c r="AE127" s="2"/>
      <c r="AF127" s="2"/>
    </row>
    <row r="128" spans="4:32" s="1" customFormat="1" ht="20.100000000000001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33"/>
      <c r="X128" s="79"/>
      <c r="Y128" s="2"/>
      <c r="Z128" s="80"/>
      <c r="AA128" s="37"/>
      <c r="AB128" s="128"/>
      <c r="AD128" s="2"/>
      <c r="AE128" s="2"/>
      <c r="AF128" s="2"/>
    </row>
    <row r="129" spans="4:32" s="1" customFormat="1" ht="20.100000000000001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3"/>
      <c r="X129" s="79"/>
      <c r="Y129" s="2"/>
      <c r="Z129" s="78"/>
      <c r="AA129" s="37"/>
      <c r="AB129" s="128"/>
      <c r="AD129" s="2"/>
      <c r="AE129" s="2"/>
      <c r="AF129" s="2"/>
    </row>
    <row r="130" spans="4:32" s="1" customFormat="1" ht="20.100000000000001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33"/>
      <c r="X130" s="79"/>
      <c r="Y130" s="2"/>
      <c r="Z130" s="78"/>
      <c r="AA130" s="37"/>
      <c r="AB130" s="128"/>
      <c r="AD130" s="2"/>
      <c r="AE130" s="2"/>
      <c r="AF130" s="2"/>
    </row>
    <row r="131" spans="4:32" s="1" customFormat="1" ht="20.100000000000001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33"/>
      <c r="X131" s="79"/>
      <c r="Y131" s="2"/>
      <c r="Z131" s="78"/>
      <c r="AA131" s="37"/>
      <c r="AB131" s="128"/>
      <c r="AD131" s="2"/>
      <c r="AE131" s="2"/>
      <c r="AF131" s="2"/>
    </row>
    <row r="132" spans="4:32" s="1" customFormat="1" ht="20.100000000000001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33"/>
      <c r="X132" s="79"/>
      <c r="Y132" s="2"/>
      <c r="Z132" s="78"/>
      <c r="AA132" s="37"/>
      <c r="AB132" s="128"/>
      <c r="AD132" s="2"/>
      <c r="AE132" s="2"/>
      <c r="AF132" s="2"/>
    </row>
    <row r="133" spans="4:32" s="1" customFormat="1" ht="20.100000000000001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33"/>
      <c r="X133" s="79"/>
      <c r="Y133" s="2"/>
      <c r="Z133" s="78"/>
      <c r="AA133" s="37"/>
      <c r="AB133" s="128"/>
      <c r="AD133" s="2"/>
      <c r="AE133" s="2"/>
      <c r="AF133" s="2"/>
    </row>
    <row r="134" spans="4:32" s="1" customFormat="1" ht="20.100000000000001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33"/>
      <c r="X134" s="79"/>
      <c r="Y134" s="2"/>
      <c r="Z134" s="78"/>
      <c r="AA134" s="37"/>
      <c r="AB134" s="128"/>
      <c r="AD134" s="2"/>
      <c r="AE134" s="2"/>
      <c r="AF134" s="2"/>
    </row>
    <row r="135" spans="4:32" s="1" customFormat="1" ht="20.100000000000001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33"/>
      <c r="X135" s="79"/>
      <c r="Y135" s="2"/>
      <c r="Z135" s="78"/>
      <c r="AA135" s="37"/>
      <c r="AB135" s="128"/>
      <c r="AD135" s="2"/>
      <c r="AE135" s="2"/>
      <c r="AF135" s="2"/>
    </row>
    <row r="136" spans="4:32" s="1" customFormat="1" ht="20.100000000000001" customHeight="1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  <c r="W136" s="33"/>
      <c r="X136" s="79"/>
      <c r="Y136" s="2"/>
      <c r="Z136" s="78"/>
      <c r="AA136" s="37"/>
      <c r="AB136" s="128"/>
      <c r="AD136" s="2"/>
      <c r="AE136" s="2"/>
      <c r="AF136" s="2"/>
    </row>
    <row r="137" spans="4:32" s="1" customFormat="1" ht="20.100000000000001" customHeight="1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  <c r="W137" s="33"/>
      <c r="X137" s="79"/>
      <c r="Y137" s="2"/>
      <c r="Z137" s="78"/>
      <c r="AA137" s="37"/>
      <c r="AB137" s="128"/>
      <c r="AD137" s="2"/>
      <c r="AE137" s="2"/>
      <c r="AF137" s="2"/>
    </row>
    <row r="138" spans="4:32" s="1" customFormat="1" ht="20.100000000000001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  <c r="W138" s="33"/>
      <c r="X138" s="79"/>
      <c r="Y138" s="2"/>
      <c r="Z138" s="78"/>
      <c r="AA138" s="37"/>
      <c r="AB138" s="128"/>
      <c r="AD138" s="2"/>
      <c r="AE138" s="2"/>
      <c r="AF138" s="2"/>
    </row>
    <row r="139" spans="4:32" s="1" customFormat="1" ht="20.100000000000001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  <c r="W139" s="33"/>
      <c r="X139" s="79"/>
      <c r="Y139" s="2"/>
      <c r="Z139" s="78"/>
      <c r="AA139" s="37"/>
      <c r="AB139" s="128"/>
      <c r="AD139" s="2"/>
      <c r="AE139" s="2"/>
      <c r="AF139" s="2"/>
    </row>
    <row r="140" spans="4:32" s="1" customFormat="1" ht="20.100000000000001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33"/>
      <c r="X140" s="79"/>
      <c r="Y140" s="2"/>
      <c r="Z140" s="78"/>
      <c r="AA140" s="37"/>
      <c r="AB140" s="128"/>
      <c r="AD140" s="2"/>
      <c r="AE140" s="2"/>
      <c r="AF140" s="2"/>
    </row>
    <row r="141" spans="4:32" s="1" customFormat="1" ht="20.100000000000001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33"/>
      <c r="X141" s="79"/>
      <c r="Y141" s="2"/>
      <c r="Z141" s="78"/>
      <c r="AA141" s="37"/>
      <c r="AB141" s="128"/>
      <c r="AD141" s="2"/>
      <c r="AE141" s="2"/>
      <c r="AF141" s="2"/>
    </row>
    <row r="142" spans="4:32" s="1" customFormat="1" ht="20.100000000000001" customHeight="1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  <c r="W142" s="33"/>
      <c r="X142" s="79"/>
      <c r="Y142" s="2"/>
      <c r="Z142" s="78"/>
      <c r="AA142" s="37"/>
      <c r="AB142" s="128"/>
      <c r="AD142" s="2"/>
      <c r="AE142" s="2"/>
      <c r="AF142" s="2"/>
    </row>
    <row r="143" spans="4:32" s="1" customFormat="1" ht="20.100000000000001" customHeight="1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33"/>
      <c r="X143" s="79"/>
      <c r="Y143" s="2"/>
      <c r="Z143" s="78"/>
      <c r="AA143" s="37"/>
      <c r="AB143" s="128"/>
      <c r="AD143" s="2"/>
      <c r="AE143" s="2"/>
      <c r="AF143" s="2"/>
    </row>
    <row r="144" spans="4:32" s="1" customFormat="1" ht="20.100000000000001" customHeight="1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33"/>
      <c r="X144" s="79"/>
      <c r="Y144" s="2"/>
      <c r="Z144" s="78"/>
      <c r="AA144" s="37"/>
      <c r="AB144" s="128"/>
      <c r="AD144" s="2"/>
      <c r="AE144" s="2"/>
      <c r="AF144" s="2"/>
    </row>
    <row r="145" spans="4:32" s="1" customFormat="1" ht="20.100000000000001" customHeight="1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  <c r="W145" s="33"/>
      <c r="X145" s="79"/>
      <c r="Y145" s="2"/>
      <c r="Z145" s="78"/>
      <c r="AA145" s="37"/>
      <c r="AB145" s="128"/>
      <c r="AD145" s="2"/>
      <c r="AE145" s="2"/>
      <c r="AF145" s="2"/>
    </row>
    <row r="146" spans="4:32" s="1" customFormat="1" ht="20.100000000000001" customHeight="1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33"/>
      <c r="X146" s="79"/>
      <c r="Y146" s="2"/>
      <c r="Z146" s="78"/>
      <c r="AA146" s="37"/>
      <c r="AB146" s="128"/>
      <c r="AD146" s="2"/>
      <c r="AE146" s="2"/>
      <c r="AF146" s="2"/>
    </row>
    <row r="147" spans="4:32" s="1" customFormat="1" ht="20.100000000000001" customHeight="1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33"/>
      <c r="X147" s="79"/>
      <c r="Y147" s="2"/>
      <c r="Z147" s="78"/>
      <c r="AA147" s="37"/>
      <c r="AB147" s="128"/>
      <c r="AD147" s="2"/>
      <c r="AE147" s="2"/>
      <c r="AF147" s="2"/>
    </row>
    <row r="148" spans="4:32" s="1" customFormat="1" ht="20.100000000000001" customHeight="1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  <c r="W148" s="33"/>
      <c r="X148" s="79"/>
      <c r="Y148" s="2"/>
      <c r="Z148" s="78"/>
      <c r="AA148" s="37"/>
      <c r="AB148" s="128"/>
      <c r="AD148" s="2"/>
      <c r="AE148" s="2"/>
      <c r="AF148" s="2"/>
    </row>
    <row r="149" spans="4:32" s="1" customFormat="1" ht="20.100000000000001" customHeight="1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33"/>
      <c r="X149" s="79"/>
      <c r="Y149" s="2"/>
      <c r="Z149" s="78"/>
      <c r="AA149" s="37"/>
      <c r="AB149" s="128"/>
      <c r="AD149" s="2"/>
      <c r="AE149" s="2"/>
      <c r="AF149" s="2"/>
    </row>
    <row r="150" spans="4:32" s="1" customFormat="1" ht="20.100000000000001" customHeight="1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  <c r="W150" s="33"/>
      <c r="X150" s="79"/>
      <c r="Y150" s="2"/>
      <c r="Z150" s="78"/>
      <c r="AA150" s="37"/>
      <c r="AB150" s="128"/>
      <c r="AD150" s="2"/>
      <c r="AE150" s="2"/>
      <c r="AF150" s="2"/>
    </row>
    <row r="151" spans="4:32" s="1" customFormat="1" ht="20.100000000000001" customHeight="1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  <c r="W151" s="33"/>
      <c r="X151" s="79"/>
      <c r="Y151" s="2"/>
      <c r="Z151" s="78"/>
      <c r="AA151" s="37"/>
      <c r="AB151" s="128"/>
      <c r="AD151" s="2"/>
      <c r="AE151" s="2"/>
      <c r="AF151" s="2"/>
    </row>
    <row r="152" spans="4:32" s="1" customFormat="1" ht="20.100000000000001" customHeight="1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  <c r="W152" s="33"/>
      <c r="X152" s="79"/>
      <c r="Y152" s="2"/>
      <c r="Z152" s="78"/>
      <c r="AA152" s="37"/>
      <c r="AB152" s="128"/>
      <c r="AD152" s="2"/>
      <c r="AE152" s="2"/>
      <c r="AF152" s="2"/>
    </row>
    <row r="153" spans="4:32" s="1" customFormat="1" ht="20.100000000000001" customHeight="1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33"/>
      <c r="X153" s="79"/>
      <c r="Y153" s="2"/>
      <c r="Z153" s="78"/>
      <c r="AA153" s="37"/>
      <c r="AB153" s="128"/>
      <c r="AD153" s="2"/>
      <c r="AE153" s="2"/>
      <c r="AF153" s="2"/>
    </row>
    <row r="154" spans="4:32" s="1" customFormat="1" ht="20.100000000000001" customHeight="1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  <c r="W154" s="33"/>
      <c r="X154" s="79"/>
      <c r="Y154" s="2"/>
      <c r="Z154" s="78"/>
      <c r="AA154" s="37"/>
      <c r="AB154" s="128"/>
      <c r="AD154" s="2"/>
      <c r="AE154" s="2"/>
      <c r="AF154" s="2"/>
    </row>
    <row r="155" spans="4:32" s="1" customFormat="1" ht="20.100000000000001" customHeight="1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3"/>
      <c r="W155" s="33"/>
      <c r="X155" s="79"/>
      <c r="Y155" s="2"/>
      <c r="Z155" s="78"/>
      <c r="AA155" s="37"/>
      <c r="AB155" s="128"/>
      <c r="AD155" s="2"/>
      <c r="AE155" s="2"/>
      <c r="AF155" s="2"/>
    </row>
    <row r="156" spans="4:32" ht="20.100000000000001" customHeight="1" x14ac:dyDescent="0.2">
      <c r="W156" s="33"/>
      <c r="X156" s="79"/>
      <c r="Z156" s="78"/>
      <c r="AA156" s="37"/>
      <c r="AB156" s="128"/>
    </row>
    <row r="157" spans="4:32" ht="20.100000000000001" customHeight="1" x14ac:dyDescent="0.2">
      <c r="W157" s="33"/>
      <c r="X157" s="79"/>
      <c r="Z157" s="78"/>
      <c r="AA157" s="37"/>
      <c r="AB157" s="128"/>
    </row>
    <row r="158" spans="4:32" ht="20.100000000000001" customHeight="1" x14ac:dyDescent="0.2">
      <c r="W158" s="33"/>
      <c r="X158" s="79"/>
      <c r="Z158" s="78"/>
      <c r="AA158" s="37"/>
      <c r="AB158" s="128"/>
    </row>
    <row r="159" spans="4:32" ht="20.100000000000001" customHeight="1" x14ac:dyDescent="0.2">
      <c r="W159" s="33"/>
      <c r="X159" s="64"/>
      <c r="Z159" s="121"/>
    </row>
    <row r="160" spans="4:32" ht="20.100000000000001" customHeight="1" x14ac:dyDescent="0.2">
      <c r="W160" s="33"/>
      <c r="Z160" s="121"/>
    </row>
    <row r="161" spans="23:27" ht="20.100000000000001" customHeight="1" x14ac:dyDescent="0.2">
      <c r="W161" s="33"/>
      <c r="X161" s="64"/>
      <c r="Y161" s="64"/>
      <c r="Z161" s="66"/>
      <c r="AA161" s="133"/>
    </row>
    <row r="162" spans="23:27" ht="20.100000000000001" customHeight="1" x14ac:dyDescent="0.2">
      <c r="W162" s="33"/>
      <c r="X162" s="64"/>
      <c r="Y162" s="64"/>
      <c r="Z162" s="66"/>
      <c r="AA162" s="133"/>
    </row>
    <row r="163" spans="23:27" ht="20.100000000000001" customHeight="1" x14ac:dyDescent="0.2">
      <c r="W163" s="33"/>
      <c r="X163" s="64"/>
      <c r="Y163" s="64"/>
      <c r="Z163" s="66"/>
      <c r="AA163" s="133"/>
    </row>
    <row r="164" spans="23:27" ht="20.100000000000001" customHeight="1" x14ac:dyDescent="0.2">
      <c r="W164" s="33"/>
      <c r="X164" s="79"/>
      <c r="Z164" s="80"/>
      <c r="AA164" s="37"/>
    </row>
  </sheetData>
  <mergeCells count="34">
    <mergeCell ref="H49:L49"/>
    <mergeCell ref="H50:L50"/>
    <mergeCell ref="AD5:AD6"/>
    <mergeCell ref="E25:F25"/>
    <mergeCell ref="H38:L38"/>
    <mergeCell ref="H39:L39"/>
    <mergeCell ref="V5:V6"/>
    <mergeCell ref="W5:W6"/>
    <mergeCell ref="X5:X6"/>
    <mergeCell ref="Y5:Y6"/>
    <mergeCell ref="AA5:AA6"/>
    <mergeCell ref="AC5:AC6"/>
    <mergeCell ref="P5:P6"/>
    <mergeCell ref="Q5:Q6"/>
    <mergeCell ref="R5:R6"/>
    <mergeCell ref="S5:S6"/>
    <mergeCell ref="T5:T6"/>
    <mergeCell ref="U5:U6"/>
    <mergeCell ref="E4:J4"/>
    <mergeCell ref="K4:Q4"/>
    <mergeCell ref="T4:W4"/>
    <mergeCell ref="H5:H6"/>
    <mergeCell ref="I5:I6"/>
    <mergeCell ref="J5:J6"/>
    <mergeCell ref="K5:K6"/>
    <mergeCell ref="L5:L6"/>
    <mergeCell ref="M5:M6"/>
    <mergeCell ref="N5:N6"/>
    <mergeCell ref="O5:O6"/>
    <mergeCell ref="B5:B6"/>
    <mergeCell ref="D5:D6"/>
    <mergeCell ref="E5:E6"/>
    <mergeCell ref="F5:F6"/>
    <mergeCell ref="G5:G6"/>
  </mergeCells>
  <printOptions horizontalCentered="1"/>
  <pageMargins left="0.39370078740157483" right="0.39370078740157483" top="0.39370078740157483" bottom="0.39370078740157483" header="0" footer="0"/>
  <pageSetup paperSize="9" scale="43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7">
    <tabColor rgb="FFFF0000"/>
  </sheetPr>
  <dimension ref="A1:AF164"/>
  <sheetViews>
    <sheetView showGridLines="0" zoomScale="85" zoomScaleNormal="85" workbookViewId="0">
      <pane ySplit="1" topLeftCell="A2" activePane="bottomLeft" state="frozen"/>
      <selection activeCell="E8" sqref="E8"/>
      <selection pane="bottomLeft" activeCell="B12" sqref="B12"/>
    </sheetView>
  </sheetViews>
  <sheetFormatPr defaultRowHeight="20.100000000000001" customHeight="1" x14ac:dyDescent="0.2"/>
  <cols>
    <col min="1" max="1" width="9.140625" style="1"/>
    <col min="2" max="2" width="18.42578125" style="1" customWidth="1"/>
    <col min="3" max="3" width="2.140625" style="1" customWidth="1"/>
    <col min="4" max="4" width="16.85546875" style="2" bestFit="1" customWidth="1"/>
    <col min="5" max="8" width="15.7109375" style="2" customWidth="1"/>
    <col min="9" max="9" width="13" style="2" customWidth="1"/>
    <col min="10" max="11" width="18.28515625" style="2" customWidth="1"/>
    <col min="12" max="21" width="15.7109375" style="2" customWidth="1"/>
    <col min="22" max="22" width="15.7109375" style="3" customWidth="1"/>
    <col min="23" max="23" width="14.7109375" style="5" customWidth="1"/>
    <col min="24" max="24" width="21" style="2" customWidth="1"/>
    <col min="25" max="25" width="31.140625" style="2" customWidth="1"/>
    <col min="26" max="26" width="17" style="6" customWidth="1"/>
    <col min="27" max="27" width="66.42578125" style="7" customWidth="1"/>
    <col min="28" max="28" width="15.140625" style="1" customWidth="1"/>
    <col min="29" max="29" width="12.28515625" style="1" bestFit="1" customWidth="1"/>
    <col min="30" max="30" width="20.5703125" style="2" bestFit="1" customWidth="1"/>
    <col min="31" max="16384" width="9.140625" style="2"/>
  </cols>
  <sheetData>
    <row r="1" spans="1:32" ht="20.100000000000001" customHeight="1" x14ac:dyDescent="0.2"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4"/>
    </row>
    <row r="2" spans="1:32" ht="20.100000000000001" customHeight="1" x14ac:dyDescent="0.2"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4"/>
    </row>
    <row r="3" spans="1:32" ht="20.100000000000001" customHeight="1" thickBot="1" x14ac:dyDescent="0.25"/>
    <row r="4" spans="1:32" ht="39.950000000000003" customHeight="1" thickTop="1" thickBot="1" x14ac:dyDescent="0.25">
      <c r="B4" s="94" t="s">
        <v>77</v>
      </c>
      <c r="D4" s="8" t="s">
        <v>90</v>
      </c>
      <c r="E4" s="246" t="s">
        <v>4</v>
      </c>
      <c r="F4" s="247"/>
      <c r="G4" s="247"/>
      <c r="H4" s="247"/>
      <c r="I4" s="247"/>
      <c r="J4" s="248"/>
      <c r="K4" s="246" t="s">
        <v>7</v>
      </c>
      <c r="L4" s="247"/>
      <c r="M4" s="247"/>
      <c r="N4" s="247"/>
      <c r="O4" s="247"/>
      <c r="P4" s="247"/>
      <c r="Q4" s="248"/>
      <c r="R4" s="171"/>
      <c r="S4" s="171"/>
      <c r="T4" s="246" t="s">
        <v>13</v>
      </c>
      <c r="U4" s="247"/>
      <c r="V4" s="247"/>
      <c r="W4" s="248"/>
      <c r="X4" s="9"/>
      <c r="Y4" s="8" t="s">
        <v>90</v>
      </c>
      <c r="Z4" s="10"/>
      <c r="AA4" s="11"/>
      <c r="AB4" s="12"/>
    </row>
    <row r="5" spans="1:32" s="9" customFormat="1" ht="20.100000000000001" customHeight="1" thickTop="1" x14ac:dyDescent="0.2">
      <c r="B5" s="241" t="s">
        <v>14</v>
      </c>
      <c r="C5" s="13"/>
      <c r="D5" s="239" t="s">
        <v>15</v>
      </c>
      <c r="E5" s="241" t="s">
        <v>16</v>
      </c>
      <c r="F5" s="225" t="s">
        <v>17</v>
      </c>
      <c r="G5" s="225" t="s">
        <v>18</v>
      </c>
      <c r="H5" s="225" t="s">
        <v>19</v>
      </c>
      <c r="I5" s="225" t="s">
        <v>20</v>
      </c>
      <c r="J5" s="239" t="s">
        <v>6</v>
      </c>
      <c r="K5" s="241" t="s">
        <v>21</v>
      </c>
      <c r="L5" s="225" t="s">
        <v>22</v>
      </c>
      <c r="M5" s="225" t="s">
        <v>23</v>
      </c>
      <c r="N5" s="225" t="s">
        <v>24</v>
      </c>
      <c r="O5" s="225" t="s">
        <v>25</v>
      </c>
      <c r="P5" s="225" t="s">
        <v>26</v>
      </c>
      <c r="Q5" s="225" t="s">
        <v>63</v>
      </c>
      <c r="R5" s="225" t="s">
        <v>27</v>
      </c>
      <c r="S5" s="225" t="s">
        <v>22</v>
      </c>
      <c r="T5" s="236" t="s">
        <v>28</v>
      </c>
      <c r="U5" s="223" t="s">
        <v>29</v>
      </c>
      <c r="V5" s="223" t="s">
        <v>30</v>
      </c>
      <c r="W5" s="223" t="s">
        <v>31</v>
      </c>
      <c r="X5" s="223" t="s">
        <v>32</v>
      </c>
      <c r="Y5" s="232" t="s">
        <v>33</v>
      </c>
      <c r="Z5" s="14"/>
      <c r="AA5" s="234" t="s">
        <v>34</v>
      </c>
      <c r="AB5" s="15"/>
      <c r="AC5" s="230"/>
      <c r="AD5" s="230"/>
    </row>
    <row r="6" spans="1:32" s="9" customFormat="1" ht="20.100000000000001" customHeight="1" x14ac:dyDescent="0.2">
      <c r="B6" s="242"/>
      <c r="C6" s="16"/>
      <c r="D6" s="240"/>
      <c r="E6" s="242"/>
      <c r="F6" s="226"/>
      <c r="G6" s="226"/>
      <c r="H6" s="226"/>
      <c r="I6" s="226"/>
      <c r="J6" s="240"/>
      <c r="K6" s="242"/>
      <c r="L6" s="226"/>
      <c r="M6" s="226"/>
      <c r="N6" s="226"/>
      <c r="O6" s="226"/>
      <c r="P6" s="226"/>
      <c r="Q6" s="226"/>
      <c r="R6" s="226"/>
      <c r="S6" s="226"/>
      <c r="T6" s="237"/>
      <c r="U6" s="238"/>
      <c r="V6" s="224"/>
      <c r="W6" s="224"/>
      <c r="X6" s="224"/>
      <c r="Y6" s="233"/>
      <c r="Z6" s="17"/>
      <c r="AA6" s="235"/>
      <c r="AB6" s="15"/>
      <c r="AC6" s="230"/>
      <c r="AD6" s="230"/>
    </row>
    <row r="7" spans="1:32" s="9" customFormat="1" ht="20.100000000000001" customHeight="1" x14ac:dyDescent="0.2">
      <c r="B7" s="18"/>
      <c r="C7" s="16"/>
      <c r="D7" s="19"/>
      <c r="E7" s="104" t="s">
        <v>46</v>
      </c>
      <c r="F7" s="104" t="s">
        <v>47</v>
      </c>
      <c r="G7" s="156" t="s">
        <v>48</v>
      </c>
      <c r="H7" s="19" t="s">
        <v>49</v>
      </c>
      <c r="I7" s="19" t="s">
        <v>50</v>
      </c>
      <c r="J7" s="19" t="s">
        <v>61</v>
      </c>
      <c r="K7" s="104"/>
      <c r="L7" s="156" t="s">
        <v>51</v>
      </c>
      <c r="M7" s="156" t="s">
        <v>52</v>
      </c>
      <c r="N7" s="156" t="s">
        <v>53</v>
      </c>
      <c r="O7" s="156" t="s">
        <v>54</v>
      </c>
      <c r="P7" s="156" t="s">
        <v>55</v>
      </c>
      <c r="Q7" s="156" t="s">
        <v>56</v>
      </c>
      <c r="R7" s="156" t="s">
        <v>62</v>
      </c>
      <c r="S7" s="104" t="s">
        <v>64</v>
      </c>
      <c r="T7" s="67"/>
      <c r="U7" s="20"/>
      <c r="V7" s="68" t="s">
        <v>57</v>
      </c>
      <c r="W7" s="68" t="s">
        <v>58</v>
      </c>
      <c r="X7" s="21"/>
      <c r="Y7" s="22"/>
      <c r="Z7" s="23"/>
      <c r="AA7" s="24"/>
      <c r="AB7" s="15"/>
    </row>
    <row r="8" spans="1:32" ht="20.100000000000001" customHeight="1" thickBot="1" x14ac:dyDescent="0.25">
      <c r="B8" s="25"/>
      <c r="C8" s="26"/>
      <c r="D8" s="115">
        <f>+B16</f>
        <v>0</v>
      </c>
      <c r="E8" s="116" t="e">
        <f>SUMIF(#REF!,'Cx Descoberto AGO'!E7,#REF!)</f>
        <v>#REF!</v>
      </c>
      <c r="F8" s="116" t="e">
        <f>SUMIF(#REF!,'Cx Descoberto AGO'!F7,#REF!)</f>
        <v>#REF!</v>
      </c>
      <c r="G8" s="116" t="e">
        <f>SUMIF(#REF!,'Cx Descoberto AGO'!G7,#REF!)</f>
        <v>#REF!</v>
      </c>
      <c r="H8" s="116" t="e">
        <f>SUMIF(#REF!,'Cx Descoberto AGO'!H7,#REF!)</f>
        <v>#REF!</v>
      </c>
      <c r="I8" s="116" t="e">
        <f>SUMIF(#REF!,'Cx Descoberto AGO'!I7,#REF!)</f>
        <v>#REF!</v>
      </c>
      <c r="J8" s="116" t="e">
        <f>SUMIF(#REF!,'Cx Descoberto AGO'!J7,#REF!)</f>
        <v>#REF!</v>
      </c>
      <c r="K8" s="116" t="e">
        <f>SUMIF(#REF!,'Cx Descoberto AGO'!K7,#REF!)</f>
        <v>#REF!</v>
      </c>
      <c r="L8" s="116" t="e">
        <f>SUMIF(#REF!,'Cx Descoberto AGO'!L7,#REF!)</f>
        <v>#REF!</v>
      </c>
      <c r="M8" s="116" t="e">
        <f>SUMIF(#REF!,'Cx Descoberto AGO'!M7,#REF!)</f>
        <v>#REF!</v>
      </c>
      <c r="N8" s="116" t="e">
        <f>SUMIF(#REF!,'Cx Descoberto AGO'!N7,#REF!)</f>
        <v>#REF!</v>
      </c>
      <c r="O8" s="116" t="e">
        <f>SUMIF(#REF!,'Cx Descoberto AGO'!O7,#REF!)</f>
        <v>#REF!</v>
      </c>
      <c r="P8" s="116" t="e">
        <f>SUMIF(#REF!,'Cx Descoberto AGO'!P7,#REF!)</f>
        <v>#REF!</v>
      </c>
      <c r="Q8" s="116" t="e">
        <f>SUMIF(#REF!,'Cx Descoberto AGO'!Q7,#REF!)</f>
        <v>#REF!</v>
      </c>
      <c r="R8" s="116" t="e">
        <f>SUMIF(#REF!,'Cx Descoberto AGO'!R7,#REF!)</f>
        <v>#REF!</v>
      </c>
      <c r="S8" s="116" t="e">
        <f>SUMIF(#REF!,'Cx Descoberto AGO'!S7,#REF!)</f>
        <v>#REF!</v>
      </c>
      <c r="T8" s="116" t="e">
        <f>SUMIF(#REF!,'Cx Descoberto AGO'!T7,#REF!)</f>
        <v>#REF!</v>
      </c>
      <c r="U8" s="116" t="e">
        <f>SUMIF(#REF!,'Cx Descoberto AGO'!U7,#REF!)</f>
        <v>#REF!</v>
      </c>
      <c r="V8" s="116" t="e">
        <f>SUMIF(#REF!,'Cx Descoberto AGO'!V7,#REF!)</f>
        <v>#REF!</v>
      </c>
      <c r="W8" s="116" t="e">
        <f>SUMIF(#REF!,'Cx Descoberto AGO'!W7,#REF!)</f>
        <v>#REF!</v>
      </c>
      <c r="X8" s="117" t="e">
        <f>SUM(D8:U8)</f>
        <v>#REF!</v>
      </c>
      <c r="Y8" s="117" t="e">
        <f>+V8+W8</f>
        <v>#REF!</v>
      </c>
      <c r="Z8" s="118" t="e">
        <f>Y8+X8</f>
        <v>#REF!</v>
      </c>
      <c r="AA8" s="27" t="e">
        <f>Z8/Y8</f>
        <v>#REF!</v>
      </c>
      <c r="AB8" s="28"/>
      <c r="AC8" s="29"/>
    </row>
    <row r="9" spans="1:32" s="75" customFormat="1" ht="20.100000000000001" customHeight="1" thickTop="1" thickBot="1" x14ac:dyDescent="0.25">
      <c r="A9" s="69"/>
      <c r="B9" s="70"/>
      <c r="C9" s="70"/>
      <c r="D9" s="71">
        <f>SUM(D8)</f>
        <v>0</v>
      </c>
      <c r="E9" s="71" t="e">
        <f t="shared" ref="E9:Y9" si="0">SUM(E8)</f>
        <v>#REF!</v>
      </c>
      <c r="F9" s="71" t="e">
        <f t="shared" si="0"/>
        <v>#REF!</v>
      </c>
      <c r="G9" s="71" t="e">
        <f t="shared" si="0"/>
        <v>#REF!</v>
      </c>
      <c r="H9" s="71" t="e">
        <f t="shared" si="0"/>
        <v>#REF!</v>
      </c>
      <c r="I9" s="71" t="e">
        <f t="shared" si="0"/>
        <v>#REF!</v>
      </c>
      <c r="J9" s="71" t="e">
        <f t="shared" si="0"/>
        <v>#REF!</v>
      </c>
      <c r="K9" s="71" t="e">
        <f t="shared" si="0"/>
        <v>#REF!</v>
      </c>
      <c r="L9" s="71" t="e">
        <f t="shared" si="0"/>
        <v>#REF!</v>
      </c>
      <c r="M9" s="71" t="e">
        <f t="shared" si="0"/>
        <v>#REF!</v>
      </c>
      <c r="N9" s="71" t="e">
        <f t="shared" si="0"/>
        <v>#REF!</v>
      </c>
      <c r="O9" s="71" t="e">
        <f t="shared" si="0"/>
        <v>#REF!</v>
      </c>
      <c r="P9" s="71" t="e">
        <f t="shared" si="0"/>
        <v>#REF!</v>
      </c>
      <c r="Q9" s="71" t="e">
        <f t="shared" si="0"/>
        <v>#REF!</v>
      </c>
      <c r="R9" s="71" t="e">
        <f t="shared" si="0"/>
        <v>#REF!</v>
      </c>
      <c r="S9" s="71"/>
      <c r="T9" s="71" t="e">
        <f t="shared" si="0"/>
        <v>#REF!</v>
      </c>
      <c r="U9" s="71" t="e">
        <f t="shared" si="0"/>
        <v>#REF!</v>
      </c>
      <c r="V9" s="71" t="e">
        <f t="shared" si="0"/>
        <v>#REF!</v>
      </c>
      <c r="W9" s="72" t="e">
        <f t="shared" si="0"/>
        <v>#REF!</v>
      </c>
      <c r="X9" s="71" t="e">
        <f t="shared" si="0"/>
        <v>#REF!</v>
      </c>
      <c r="Y9" s="71" t="e">
        <f t="shared" si="0"/>
        <v>#REF!</v>
      </c>
      <c r="Z9" s="119"/>
      <c r="AA9" s="73"/>
      <c r="AB9" s="74"/>
      <c r="AC9" s="69"/>
    </row>
    <row r="10" spans="1:32" ht="20.100000000000001" customHeight="1" thickTop="1" thickBot="1" x14ac:dyDescent="0.25">
      <c r="A10" s="102" t="s">
        <v>44</v>
      </c>
      <c r="D10" s="30"/>
      <c r="E10" s="158"/>
      <c r="F10" s="158"/>
      <c r="G10" s="158"/>
      <c r="H10" s="158"/>
      <c r="I10" s="158"/>
      <c r="J10" s="30"/>
      <c r="K10" s="30"/>
      <c r="L10" s="158"/>
      <c r="M10" s="158"/>
      <c r="N10" s="158"/>
      <c r="O10" s="158"/>
      <c r="P10" s="158"/>
      <c r="Q10" s="158"/>
      <c r="R10" s="158"/>
      <c r="S10" s="158"/>
      <c r="T10" s="30"/>
      <c r="U10" s="30"/>
      <c r="V10" s="158"/>
      <c r="W10" s="31"/>
      <c r="X10" s="30"/>
      <c r="Z10" s="120"/>
    </row>
    <row r="11" spans="1:32" s="1" customFormat="1" ht="20.100000000000001" customHeight="1" x14ac:dyDescent="0.2">
      <c r="A11" s="84">
        <v>88505</v>
      </c>
      <c r="B11" s="151">
        <v>0</v>
      </c>
      <c r="C11" s="31"/>
      <c r="D11" s="121">
        <f>-J36</f>
        <v>0</v>
      </c>
      <c r="E11" s="37" t="s">
        <v>35</v>
      </c>
      <c r="F11" s="32"/>
      <c r="G11" s="173"/>
      <c r="H11" s="17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147"/>
      <c r="X11" s="146"/>
      <c r="Y11" s="145"/>
      <c r="Z11" s="143"/>
      <c r="AA11" s="145"/>
      <c r="AB11" s="122"/>
      <c r="AC11" s="35"/>
      <c r="AD11" s="35"/>
      <c r="AE11" s="35"/>
      <c r="AF11" s="36"/>
    </row>
    <row r="12" spans="1:32" ht="20.100000000000001" customHeight="1" x14ac:dyDescent="0.2">
      <c r="A12" s="85"/>
      <c r="B12" s="152"/>
      <c r="D12" s="121">
        <v>0</v>
      </c>
      <c r="E12" s="37" t="s">
        <v>74</v>
      </c>
      <c r="F12" s="160"/>
      <c r="G12" s="113"/>
      <c r="H12" s="113"/>
      <c r="I12" s="38"/>
      <c r="L12" s="153"/>
      <c r="M12" s="153"/>
      <c r="O12" s="39"/>
      <c r="P12" s="121"/>
      <c r="Q12" s="158"/>
      <c r="R12" s="158"/>
      <c r="S12" s="158"/>
      <c r="T12" s="121"/>
      <c r="U12" s="121"/>
      <c r="V12" s="123"/>
      <c r="W12" s="147"/>
      <c r="X12" s="146"/>
      <c r="Y12" s="145"/>
      <c r="Z12" s="143"/>
      <c r="AA12" s="145"/>
      <c r="AC12" s="34"/>
      <c r="AD12" s="35"/>
      <c r="AE12" s="35"/>
      <c r="AF12" s="36"/>
    </row>
    <row r="13" spans="1:32" ht="20.100000000000001" customHeight="1" x14ac:dyDescent="0.2">
      <c r="A13" s="85"/>
      <c r="B13" s="152"/>
      <c r="D13" s="124">
        <f>SUM(D9:D12)</f>
        <v>0</v>
      </c>
      <c r="E13" s="40" t="s">
        <v>39</v>
      </c>
      <c r="F13" s="125"/>
      <c r="G13" s="113"/>
      <c r="H13" s="113"/>
      <c r="I13" s="38"/>
      <c r="L13" s="153"/>
      <c r="M13" s="153"/>
      <c r="O13" s="39"/>
      <c r="P13" s="39"/>
      <c r="U13" s="121"/>
      <c r="V13" s="123"/>
      <c r="W13" s="147"/>
      <c r="X13" s="146"/>
      <c r="Y13" s="145"/>
      <c r="Z13" s="103" t="e">
        <f>SUM(Z8:Z12)</f>
        <v>#REF!</v>
      </c>
      <c r="AA13" s="145"/>
      <c r="AC13" s="34"/>
      <c r="AD13" s="35"/>
      <c r="AE13" s="35"/>
      <c r="AF13" s="36" t="s">
        <v>3</v>
      </c>
    </row>
    <row r="14" spans="1:32" ht="20.100000000000001" customHeight="1" x14ac:dyDescent="0.2">
      <c r="A14" s="85"/>
      <c r="B14" s="150"/>
      <c r="D14" s="40"/>
      <c r="E14" s="40"/>
      <c r="F14" s="125"/>
      <c r="G14" s="161"/>
      <c r="H14" s="38"/>
      <c r="I14" s="38"/>
      <c r="L14" s="153"/>
      <c r="M14" s="153"/>
      <c r="O14" s="39"/>
      <c r="P14" s="39"/>
      <c r="U14" s="121"/>
      <c r="V14" s="123"/>
      <c r="W14" s="147"/>
      <c r="X14" s="146"/>
      <c r="Y14" s="145"/>
      <c r="Z14" s="143"/>
      <c r="AA14" s="145"/>
      <c r="AC14" s="34"/>
      <c r="AD14" s="35"/>
      <c r="AE14" s="35"/>
      <c r="AF14" s="36"/>
    </row>
    <row r="15" spans="1:32" ht="20.100000000000001" customHeight="1" thickBot="1" x14ac:dyDescent="0.25">
      <c r="A15" s="85"/>
      <c r="B15" s="148"/>
      <c r="D15" s="121">
        <f>-J36</f>
        <v>0</v>
      </c>
      <c r="E15" s="37" t="s">
        <v>35</v>
      </c>
      <c r="H15" s="38"/>
      <c r="I15" s="38"/>
      <c r="J15" s="121"/>
      <c r="L15" s="153"/>
      <c r="M15" s="153"/>
      <c r="O15" s="39"/>
      <c r="P15" s="39"/>
      <c r="U15" s="121"/>
      <c r="V15" s="123"/>
      <c r="W15" s="147"/>
      <c r="X15" s="146"/>
      <c r="Y15" s="145"/>
      <c r="Z15" s="143"/>
      <c r="AA15" s="145"/>
      <c r="AC15" s="34"/>
      <c r="AD15" s="35"/>
      <c r="AE15" s="35"/>
      <c r="AF15" s="36"/>
    </row>
    <row r="16" spans="1:32" ht="20.100000000000001" customHeight="1" thickBot="1" x14ac:dyDescent="0.25">
      <c r="A16" s="149" t="s">
        <v>0</v>
      </c>
      <c r="B16" s="101">
        <f>SUM(B11:B15)</f>
        <v>0</v>
      </c>
      <c r="D16" s="121">
        <f>K36</f>
        <v>0</v>
      </c>
      <c r="E16" s="37" t="s">
        <v>36</v>
      </c>
      <c r="G16" s="162"/>
      <c r="H16" s="38"/>
      <c r="I16" s="38"/>
      <c r="L16" s="153"/>
      <c r="M16" s="153"/>
      <c r="O16" s="39"/>
      <c r="P16" s="39"/>
      <c r="V16" s="123"/>
      <c r="W16" s="147"/>
      <c r="X16" s="146"/>
      <c r="Y16" s="145"/>
      <c r="Z16" s="143"/>
      <c r="AA16" s="145"/>
      <c r="AC16" s="34"/>
      <c r="AD16" s="35"/>
      <c r="AE16" s="35"/>
      <c r="AF16" s="36"/>
    </row>
    <row r="17" spans="1:32" ht="20.100000000000001" customHeight="1" x14ac:dyDescent="0.2">
      <c r="A17" s="93"/>
      <c r="B17" s="126"/>
      <c r="D17" s="127">
        <f>SUM(D15:D16)</f>
        <v>0</v>
      </c>
      <c r="E17" s="40" t="s">
        <v>40</v>
      </c>
      <c r="G17" s="163"/>
      <c r="L17" s="153"/>
      <c r="M17" s="153"/>
      <c r="O17" s="164"/>
      <c r="P17" s="164"/>
      <c r="Q17" s="164"/>
      <c r="R17" s="164"/>
      <c r="S17" s="164"/>
      <c r="W17" s="147"/>
      <c r="X17" s="146"/>
      <c r="Y17" s="145"/>
      <c r="Z17" s="143"/>
      <c r="AA17" s="145"/>
      <c r="AC17" s="34"/>
      <c r="AD17" s="35"/>
      <c r="AE17" s="35"/>
      <c r="AF17" s="36"/>
    </row>
    <row r="18" spans="1:32" ht="20.100000000000001" customHeight="1" x14ac:dyDescent="0.2">
      <c r="A18" s="93"/>
      <c r="B18" s="126"/>
      <c r="D18" s="124">
        <v>0</v>
      </c>
      <c r="E18" s="37" t="s">
        <v>45</v>
      </c>
      <c r="L18" s="153"/>
      <c r="M18" s="165"/>
      <c r="O18" s="164"/>
      <c r="P18" s="42"/>
      <c r="W18" s="147"/>
      <c r="X18" s="146"/>
      <c r="Y18" s="145"/>
      <c r="Z18" s="143"/>
      <c r="AA18" s="145"/>
      <c r="AC18" s="34"/>
      <c r="AD18" s="35"/>
      <c r="AE18" s="35"/>
      <c r="AF18" s="36"/>
    </row>
    <row r="19" spans="1:32" ht="20.100000000000001" customHeight="1" x14ac:dyDescent="0.2">
      <c r="A19" s="93"/>
      <c r="B19" s="126"/>
      <c r="C19" s="43"/>
      <c r="D19" s="124">
        <f>0-(SUM(D17:D18))</f>
        <v>0</v>
      </c>
      <c r="E19" s="37" t="s">
        <v>72</v>
      </c>
      <c r="I19" s="2" t="s">
        <v>3</v>
      </c>
      <c r="M19" s="121"/>
      <c r="W19" s="141"/>
      <c r="X19" s="142"/>
      <c r="Y19" s="159"/>
      <c r="AA19" s="64"/>
      <c r="AC19" s="34"/>
      <c r="AD19" s="35"/>
      <c r="AE19" s="35"/>
      <c r="AF19" s="36"/>
    </row>
    <row r="20" spans="1:32" ht="20.100000000000001" customHeight="1" x14ac:dyDescent="0.2">
      <c r="A20" s="93"/>
      <c r="B20" s="126"/>
      <c r="D20" s="43"/>
      <c r="E20" s="37"/>
      <c r="M20" s="121"/>
      <c r="W20" s="141"/>
      <c r="X20" s="142"/>
      <c r="Y20" s="159"/>
      <c r="Z20" s="143"/>
      <c r="AA20" s="64"/>
      <c r="AC20" s="34"/>
      <c r="AD20" s="35"/>
      <c r="AE20" s="35"/>
      <c r="AF20" s="36"/>
    </row>
    <row r="21" spans="1:32" ht="20.100000000000001" customHeight="1" x14ac:dyDescent="0.2">
      <c r="A21" s="93"/>
      <c r="B21" s="126"/>
      <c r="D21" s="41"/>
      <c r="E21" s="37"/>
      <c r="J21" s="121"/>
      <c r="M21" s="121"/>
      <c r="W21" s="141"/>
      <c r="X21" s="142"/>
      <c r="Y21" s="159"/>
      <c r="Z21" s="143"/>
      <c r="AA21" s="64"/>
      <c r="AC21" s="34"/>
      <c r="AD21" s="35"/>
      <c r="AE21" s="35"/>
    </row>
    <row r="22" spans="1:32" ht="20.100000000000001" customHeight="1" x14ac:dyDescent="0.2">
      <c r="A22" s="93"/>
      <c r="B22" s="126"/>
      <c r="D22" s="124" t="e">
        <f>-Z8</f>
        <v>#REF!</v>
      </c>
      <c r="E22" s="37" t="s">
        <v>37</v>
      </c>
      <c r="F22" s="44"/>
      <c r="J22" s="38"/>
      <c r="W22" s="141"/>
      <c r="X22" s="142"/>
      <c r="Y22" s="159"/>
      <c r="Z22" s="143"/>
      <c r="AA22" s="64"/>
      <c r="AC22" s="34"/>
      <c r="AD22" s="35"/>
      <c r="AE22" s="35"/>
    </row>
    <row r="23" spans="1:32" ht="20.100000000000001" customHeight="1" x14ac:dyDescent="0.2">
      <c r="A23" s="93"/>
      <c r="B23" s="126"/>
      <c r="C23" s="31"/>
      <c r="D23" s="124">
        <v>0</v>
      </c>
      <c r="E23" s="37" t="s">
        <v>75</v>
      </c>
      <c r="J23" s="38"/>
      <c r="W23" s="141"/>
      <c r="X23" s="142"/>
      <c r="Y23" s="159"/>
      <c r="Z23" s="143"/>
      <c r="AA23" s="64"/>
      <c r="AC23" s="34"/>
      <c r="AD23" s="35"/>
      <c r="AE23" s="35"/>
      <c r="AF23" s="45"/>
    </row>
    <row r="24" spans="1:32" ht="20.100000000000001" customHeight="1" x14ac:dyDescent="0.2">
      <c r="A24" s="93"/>
      <c r="B24" s="126"/>
      <c r="C24" s="46"/>
      <c r="D24" s="124" t="e">
        <f>#REF!</f>
        <v>#REF!</v>
      </c>
      <c r="E24" s="37" t="s">
        <v>41</v>
      </c>
      <c r="W24" s="141"/>
      <c r="X24" s="142"/>
      <c r="Y24" s="159"/>
      <c r="Z24" s="143"/>
      <c r="AA24" s="64"/>
      <c r="AC24" s="34"/>
      <c r="AD24" s="35"/>
      <c r="AE24" s="35"/>
      <c r="AF24" s="36"/>
    </row>
    <row r="25" spans="1:32" ht="20.100000000000001" customHeight="1" x14ac:dyDescent="0.2">
      <c r="A25" s="93"/>
      <c r="B25" s="126"/>
      <c r="C25" s="43"/>
      <c r="D25" s="140" t="e">
        <f>SUM(D13+D18+D19+D22+D23+D24)</f>
        <v>#REF!</v>
      </c>
      <c r="E25" s="231" t="s">
        <v>38</v>
      </c>
      <c r="F25" s="231"/>
      <c r="W25" s="141"/>
      <c r="X25" s="142"/>
      <c r="Y25" s="159"/>
      <c r="Z25" s="143"/>
      <c r="AA25" s="64"/>
      <c r="AC25" s="34"/>
      <c r="AD25" s="35"/>
      <c r="AE25" s="35"/>
      <c r="AF25" s="36"/>
    </row>
    <row r="26" spans="1:32" ht="20.100000000000001" customHeight="1" thickBot="1" x14ac:dyDescent="0.25">
      <c r="A26" s="93"/>
      <c r="B26" s="126"/>
      <c r="C26" s="43"/>
      <c r="W26" s="141"/>
      <c r="X26" s="142"/>
      <c r="Y26" s="159"/>
      <c r="Z26" s="143"/>
      <c r="AA26" s="64"/>
      <c r="AC26" s="34"/>
      <c r="AD26" s="35"/>
      <c r="AE26" s="35"/>
      <c r="AF26" s="45"/>
    </row>
    <row r="27" spans="1:32" ht="20.100000000000001" customHeight="1" x14ac:dyDescent="0.2">
      <c r="A27" s="93"/>
      <c r="B27" s="126"/>
      <c r="C27" s="43"/>
      <c r="D27" s="38"/>
      <c r="E27" s="1"/>
      <c r="H27" s="49"/>
      <c r="I27" s="50"/>
      <c r="J27" s="76" t="s">
        <v>59</v>
      </c>
      <c r="K27" s="76" t="s">
        <v>60</v>
      </c>
      <c r="L27" s="77"/>
      <c r="W27" s="141"/>
      <c r="X27" s="142"/>
      <c r="Y27" s="159"/>
      <c r="Z27" s="143"/>
      <c r="AA27" s="64"/>
      <c r="AC27" s="34"/>
      <c r="AD27" s="35"/>
      <c r="AE27" s="35"/>
      <c r="AF27" s="47"/>
    </row>
    <row r="28" spans="1:32" ht="20.100000000000001" customHeight="1" x14ac:dyDescent="0.2">
      <c r="A28" s="93"/>
      <c r="B28" s="126"/>
      <c r="C28" s="43"/>
      <c r="D28" s="38"/>
      <c r="H28" s="51" t="s">
        <v>73</v>
      </c>
      <c r="I28" s="52"/>
      <c r="J28" s="52"/>
      <c r="K28" s="52"/>
      <c r="L28" s="53"/>
      <c r="W28" s="141"/>
      <c r="X28" s="142"/>
      <c r="Y28" s="166"/>
      <c r="Z28" s="143"/>
      <c r="AA28" s="64"/>
      <c r="AB28" s="1" t="s">
        <v>3</v>
      </c>
      <c r="AC28" s="34"/>
      <c r="AD28" s="35"/>
      <c r="AE28" s="35"/>
      <c r="AF28" s="47"/>
    </row>
    <row r="29" spans="1:32" ht="20.100000000000001" customHeight="1" x14ac:dyDescent="0.2">
      <c r="A29" s="93"/>
      <c r="B29" s="126"/>
      <c r="C29" s="43"/>
      <c r="D29" s="63"/>
      <c r="E29" s="129"/>
      <c r="H29" s="51"/>
      <c r="I29" s="52"/>
      <c r="J29" s="52"/>
      <c r="K29" s="52"/>
      <c r="L29" s="53"/>
      <c r="AB29" s="128" t="s">
        <v>3</v>
      </c>
      <c r="AC29" s="34"/>
      <c r="AD29" s="35"/>
      <c r="AE29" s="35"/>
      <c r="AF29" s="47"/>
    </row>
    <row r="30" spans="1:32" ht="20.100000000000001" customHeight="1" x14ac:dyDescent="0.2">
      <c r="A30" s="93"/>
      <c r="B30" s="126"/>
      <c r="C30" s="43"/>
      <c r="D30" s="48"/>
      <c r="E30" s="129"/>
      <c r="H30" s="54">
        <v>6859</v>
      </c>
      <c r="I30" s="55"/>
      <c r="J30" s="95">
        <v>0</v>
      </c>
      <c r="K30" s="95">
        <v>0</v>
      </c>
      <c r="L30" s="134"/>
      <c r="M30" s="2" t="s">
        <v>79</v>
      </c>
      <c r="AC30" s="34"/>
      <c r="AD30" s="35"/>
      <c r="AE30" s="35"/>
      <c r="AF30" s="36"/>
    </row>
    <row r="31" spans="1:32" ht="20.100000000000001" customHeight="1" x14ac:dyDescent="0.2">
      <c r="A31" s="93"/>
      <c r="B31" s="126"/>
      <c r="C31" s="43"/>
      <c r="D31" s="48"/>
      <c r="E31" s="129"/>
      <c r="G31" s="62"/>
      <c r="H31" s="54"/>
      <c r="I31" s="55"/>
      <c r="J31" s="83"/>
      <c r="K31" s="97"/>
      <c r="L31" s="96">
        <f>SUM(K30:K30)</f>
        <v>0</v>
      </c>
      <c r="M31" s="154"/>
      <c r="AC31" s="34"/>
      <c r="AD31" s="35"/>
      <c r="AE31" s="35"/>
      <c r="AF31" s="36"/>
    </row>
    <row r="32" spans="1:32" ht="20.100000000000001" customHeight="1" x14ac:dyDescent="0.2">
      <c r="A32" s="93"/>
      <c r="B32" s="126"/>
      <c r="C32" s="43"/>
      <c r="D32" s="48"/>
      <c r="E32" s="129"/>
      <c r="G32" s="62"/>
      <c r="H32" s="57" t="s">
        <v>42</v>
      </c>
      <c r="I32" s="58"/>
      <c r="J32" s="58"/>
      <c r="K32" s="58"/>
      <c r="L32" s="59"/>
      <c r="AC32" s="34"/>
      <c r="AD32" s="35"/>
      <c r="AE32" s="35"/>
      <c r="AF32" s="36"/>
    </row>
    <row r="33" spans="1:32" ht="20.100000000000001" customHeight="1" x14ac:dyDescent="0.2">
      <c r="A33" s="93"/>
      <c r="B33" s="126"/>
      <c r="C33" s="43"/>
      <c r="D33" s="48"/>
      <c r="E33" s="129"/>
      <c r="G33" s="62"/>
      <c r="H33" s="60">
        <v>6860</v>
      </c>
      <c r="I33" s="61"/>
      <c r="J33" s="98">
        <v>0</v>
      </c>
      <c r="K33" s="98">
        <v>0</v>
      </c>
      <c r="L33" s="99"/>
      <c r="M33" s="2" t="s">
        <v>80</v>
      </c>
      <c r="AC33" s="34"/>
      <c r="AD33" s="35"/>
      <c r="AE33" s="35"/>
      <c r="AF33" s="36"/>
    </row>
    <row r="34" spans="1:32" ht="20.100000000000001" customHeight="1" x14ac:dyDescent="0.2">
      <c r="A34" s="93"/>
      <c r="B34" s="126"/>
      <c r="C34" s="43"/>
      <c r="D34" s="48"/>
      <c r="E34" s="129"/>
      <c r="G34" s="62"/>
      <c r="H34" s="60"/>
      <c r="I34" s="61"/>
      <c r="J34" s="135"/>
      <c r="K34" s="136"/>
      <c r="L34" s="137">
        <f>SUM(K33:K33)</f>
        <v>0</v>
      </c>
      <c r="AC34" s="34"/>
      <c r="AD34" s="35"/>
      <c r="AE34" s="35"/>
      <c r="AF34" s="36"/>
    </row>
    <row r="35" spans="1:32" ht="20.100000000000001" customHeight="1" x14ac:dyDescent="0.2">
      <c r="A35" s="93"/>
      <c r="B35" s="126"/>
      <c r="C35" s="43"/>
      <c r="G35" s="62"/>
      <c r="H35" s="54"/>
      <c r="I35" s="52"/>
      <c r="J35" s="138"/>
      <c r="K35" s="138"/>
      <c r="L35" s="139"/>
      <c r="M35" s="155"/>
      <c r="AC35" s="34"/>
      <c r="AD35" s="35"/>
      <c r="AE35" s="35"/>
      <c r="AF35" s="36"/>
    </row>
    <row r="36" spans="1:32" ht="20.100000000000001" customHeight="1" thickBot="1" x14ac:dyDescent="0.25">
      <c r="A36" s="93"/>
      <c r="B36" s="126"/>
      <c r="C36" s="56"/>
      <c r="G36" s="62"/>
      <c r="H36" s="81" t="s">
        <v>43</v>
      </c>
      <c r="I36" s="82"/>
      <c r="J36" s="65">
        <f>SUM(J30:J35)</f>
        <v>0</v>
      </c>
      <c r="K36" s="65">
        <f>SUM(K30:K35)</f>
        <v>0</v>
      </c>
      <c r="L36" s="100">
        <f>J36-K36</f>
        <v>0</v>
      </c>
      <c r="M36" s="155"/>
      <c r="AC36" s="34"/>
      <c r="AD36" s="35"/>
      <c r="AE36" s="35"/>
      <c r="AF36" s="36"/>
    </row>
    <row r="37" spans="1:32" ht="20.100000000000001" customHeight="1" x14ac:dyDescent="0.2">
      <c r="A37" s="93"/>
      <c r="B37" s="126"/>
      <c r="C37" s="56"/>
      <c r="G37" s="62"/>
      <c r="J37" s="167"/>
      <c r="AC37" s="34"/>
      <c r="AD37" s="35"/>
      <c r="AE37" s="35"/>
      <c r="AF37" s="36"/>
    </row>
    <row r="38" spans="1:32" ht="20.100000000000001" customHeight="1" x14ac:dyDescent="0.2">
      <c r="A38" s="93"/>
      <c r="B38" s="126"/>
      <c r="F38" s="1"/>
      <c r="G38" s="62"/>
      <c r="H38" s="222"/>
      <c r="I38" s="222"/>
      <c r="J38" s="222"/>
      <c r="K38" s="222"/>
      <c r="L38" s="222"/>
      <c r="AC38" s="34"/>
      <c r="AD38" s="35"/>
      <c r="AE38" s="35"/>
      <c r="AF38" s="36"/>
    </row>
    <row r="39" spans="1:32" ht="20.100000000000001" customHeight="1" x14ac:dyDescent="0.2">
      <c r="A39" s="93"/>
      <c r="B39" s="126"/>
      <c r="G39" s="62"/>
      <c r="H39" s="222"/>
      <c r="I39" s="222"/>
      <c r="J39" s="222"/>
      <c r="K39" s="222"/>
      <c r="L39" s="222"/>
      <c r="AC39" s="34"/>
      <c r="AD39" s="35"/>
      <c r="AE39" s="35"/>
      <c r="AF39" s="36"/>
    </row>
    <row r="40" spans="1:32" s="1" customFormat="1" ht="20.100000000000001" customHeight="1" x14ac:dyDescent="0.2">
      <c r="A40" s="93"/>
      <c r="B40" s="1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3"/>
      <c r="X40" s="79"/>
      <c r="Y40" s="2"/>
      <c r="Z40" s="78"/>
      <c r="AA40" s="37"/>
      <c r="AB40" s="128"/>
      <c r="AD40" s="2"/>
      <c r="AE40" s="2"/>
      <c r="AF40" s="2"/>
    </row>
    <row r="41" spans="1:32" s="1" customFormat="1" ht="20.100000000000001" customHeight="1" x14ac:dyDescent="0.2">
      <c r="A41" s="93"/>
      <c r="B41" s="12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33"/>
      <c r="X41" s="79"/>
      <c r="Y41" s="2"/>
      <c r="Z41" s="78"/>
      <c r="AA41" s="37"/>
      <c r="AB41" s="128"/>
      <c r="AD41" s="2"/>
      <c r="AE41" s="2"/>
      <c r="AF41" s="2"/>
    </row>
    <row r="42" spans="1:32" s="86" customFormat="1" ht="20.100000000000001" customHeight="1" x14ac:dyDescent="0.2">
      <c r="A42" s="130"/>
      <c r="B42" s="131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  <c r="W42" s="89"/>
      <c r="X42" s="90"/>
      <c r="Y42" s="87"/>
      <c r="Z42" s="91"/>
      <c r="AA42" s="92"/>
      <c r="AB42" s="132"/>
      <c r="AD42" s="87"/>
      <c r="AE42" s="87"/>
      <c r="AF42" s="87"/>
    </row>
    <row r="43" spans="1:32" s="1" customFormat="1" ht="20.100000000000001" customHeight="1" x14ac:dyDescent="0.2">
      <c r="A43" s="93"/>
      <c r="B43" s="126"/>
      <c r="D43" s="2"/>
      <c r="E43" s="2"/>
      <c r="F43" s="2"/>
      <c r="G43" s="2"/>
      <c r="H43" s="105"/>
      <c r="I43" s="105"/>
      <c r="J43" s="106"/>
      <c r="K43" s="106"/>
      <c r="L43" s="106"/>
      <c r="M43" s="155"/>
      <c r="N43" s="2"/>
      <c r="O43" s="2"/>
      <c r="P43" s="2"/>
      <c r="Q43" s="2"/>
      <c r="R43" s="2"/>
      <c r="S43" s="2"/>
      <c r="T43" s="2"/>
      <c r="U43" s="2"/>
      <c r="V43" s="3"/>
      <c r="AC43" s="35"/>
    </row>
    <row r="44" spans="1:32" s="1" customFormat="1" ht="20.100000000000001" customHeight="1" x14ac:dyDescent="0.2">
      <c r="A44" s="93"/>
      <c r="B44" s="126"/>
      <c r="D44" s="2"/>
      <c r="E44" s="2"/>
      <c r="F44" s="2"/>
      <c r="G44" s="2"/>
      <c r="H44" s="105"/>
      <c r="I44" s="105"/>
      <c r="J44" s="106"/>
      <c r="K44" s="106"/>
      <c r="L44" s="106"/>
      <c r="M44" s="155"/>
      <c r="N44" s="2"/>
      <c r="O44" s="2"/>
      <c r="P44" s="2"/>
      <c r="Q44" s="2"/>
      <c r="R44" s="2"/>
      <c r="S44" s="2"/>
      <c r="T44" s="2"/>
      <c r="U44" s="2"/>
      <c r="V44" s="3"/>
      <c r="AC44" s="35"/>
    </row>
    <row r="45" spans="1:32" s="1" customFormat="1" ht="20.100000000000001" customHeight="1" x14ac:dyDescent="0.2">
      <c r="A45" s="93"/>
      <c r="B45" s="126"/>
      <c r="D45" s="2"/>
      <c r="E45" s="2"/>
      <c r="F45" s="2"/>
      <c r="G45" s="2"/>
      <c r="H45" s="105"/>
      <c r="I45" s="105"/>
      <c r="J45" s="107"/>
      <c r="K45" s="108"/>
      <c r="L45" s="110"/>
      <c r="M45" s="2"/>
      <c r="N45" s="2"/>
      <c r="O45" s="2"/>
      <c r="P45" s="2"/>
      <c r="Q45" s="2"/>
      <c r="R45" s="2"/>
      <c r="S45" s="2"/>
      <c r="T45" s="2"/>
      <c r="U45" s="2"/>
      <c r="V45" s="3"/>
      <c r="AC45" s="35"/>
    </row>
    <row r="46" spans="1:32" s="1" customFormat="1" ht="20.100000000000001" customHeight="1" x14ac:dyDescent="0.2">
      <c r="A46" s="93"/>
      <c r="B46" s="126"/>
      <c r="D46" s="2"/>
      <c r="E46" s="2"/>
      <c r="F46" s="2"/>
      <c r="G46" s="2"/>
      <c r="H46" s="105"/>
      <c r="I46" s="2"/>
      <c r="J46" s="109"/>
      <c r="K46" s="109"/>
      <c r="L46" s="106"/>
      <c r="M46" s="2"/>
      <c r="N46" s="2"/>
      <c r="O46" s="2"/>
      <c r="P46" s="2"/>
      <c r="Q46" s="2"/>
      <c r="R46" s="2"/>
      <c r="S46" s="2"/>
      <c r="T46" s="2"/>
      <c r="U46" s="2"/>
      <c r="V46" s="3"/>
      <c r="AC46" s="35"/>
    </row>
    <row r="47" spans="1:32" s="1" customFormat="1" ht="20.100000000000001" customHeight="1" x14ac:dyDescent="0.2">
      <c r="A47" s="93"/>
      <c r="B47" s="126"/>
      <c r="D47" s="2"/>
      <c r="E47" s="2"/>
      <c r="F47" s="2"/>
      <c r="G47" s="2"/>
      <c r="H47" s="111"/>
      <c r="J47" s="112"/>
      <c r="K47" s="112"/>
      <c r="L47" s="113"/>
      <c r="M47" s="2"/>
      <c r="N47" s="2"/>
      <c r="O47" s="2"/>
      <c r="P47" s="2"/>
      <c r="Q47" s="2"/>
      <c r="R47" s="2"/>
      <c r="S47" s="2"/>
      <c r="T47" s="2"/>
      <c r="U47" s="2"/>
      <c r="V47" s="3"/>
      <c r="AC47" s="35"/>
    </row>
    <row r="48" spans="1:32" s="1" customFormat="1" ht="20.100000000000001" customHeight="1" x14ac:dyDescent="0.2">
      <c r="A48" s="93"/>
      <c r="B48" s="126"/>
      <c r="D48" s="2"/>
      <c r="E48" s="2"/>
      <c r="F48" s="2"/>
      <c r="G48" s="2"/>
      <c r="H48" s="2"/>
      <c r="I48" s="2"/>
      <c r="J48" s="16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AC48" s="35"/>
    </row>
    <row r="49" spans="1:29" s="1" customFormat="1" ht="20.100000000000001" customHeight="1" x14ac:dyDescent="0.2">
      <c r="A49" s="93"/>
      <c r="B49" s="126"/>
      <c r="D49" s="2"/>
      <c r="E49" s="2"/>
      <c r="F49" s="2"/>
      <c r="G49" s="2"/>
      <c r="H49" s="222"/>
      <c r="I49" s="222"/>
      <c r="J49" s="222"/>
      <c r="K49" s="222"/>
      <c r="L49" s="222"/>
      <c r="M49" s="2"/>
      <c r="N49" s="2"/>
      <c r="O49" s="2"/>
      <c r="P49" s="2"/>
      <c r="Q49" s="2"/>
      <c r="R49" s="2"/>
      <c r="S49" s="2"/>
      <c r="T49" s="2"/>
      <c r="U49" s="2"/>
      <c r="V49" s="3"/>
      <c r="AC49" s="35"/>
    </row>
    <row r="50" spans="1:29" s="1" customFormat="1" ht="20.100000000000001" customHeight="1" x14ac:dyDescent="0.2">
      <c r="A50" s="93"/>
      <c r="B50" s="126"/>
      <c r="D50" s="2"/>
      <c r="E50" s="2"/>
      <c r="F50" s="2"/>
      <c r="G50" s="2"/>
      <c r="H50" s="222"/>
      <c r="I50" s="222"/>
      <c r="J50" s="222"/>
      <c r="K50" s="222"/>
      <c r="L50" s="222"/>
      <c r="M50" s="2"/>
      <c r="N50" s="2"/>
      <c r="O50" s="2"/>
      <c r="P50" s="2"/>
      <c r="Q50" s="2"/>
      <c r="R50" s="2"/>
      <c r="S50" s="2"/>
      <c r="T50" s="2"/>
      <c r="U50" s="2"/>
      <c r="V50" s="3"/>
      <c r="AC50" s="35"/>
    </row>
    <row r="51" spans="1:29" s="1" customFormat="1" ht="20.100000000000001" customHeight="1" x14ac:dyDescent="0.2">
      <c r="A51" s="93"/>
      <c r="B51" s="126"/>
      <c r="D51" s="2"/>
      <c r="E51" s="2"/>
      <c r="F51" s="2"/>
      <c r="G51" s="2"/>
      <c r="H51" s="144"/>
      <c r="I51" s="144"/>
      <c r="J51" s="144"/>
      <c r="K51" s="144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AC51" s="35"/>
    </row>
    <row r="52" spans="1:29" s="1" customFormat="1" ht="20.100000000000001" customHeight="1" x14ac:dyDescent="0.2">
      <c r="A52" s="93"/>
      <c r="B52" s="126"/>
      <c r="D52" s="2"/>
      <c r="E52" s="2"/>
      <c r="F52" s="2"/>
      <c r="G52" s="2"/>
      <c r="H52" s="168"/>
      <c r="I52" s="169"/>
      <c r="K52" s="170"/>
      <c r="L52" s="170"/>
      <c r="M52" s="2"/>
      <c r="N52" s="2"/>
      <c r="O52" s="2"/>
      <c r="P52" s="2"/>
      <c r="Q52" s="2"/>
      <c r="R52" s="2"/>
      <c r="S52" s="2"/>
      <c r="T52" s="2"/>
      <c r="U52" s="2"/>
      <c r="V52" s="3"/>
      <c r="AC52" s="35"/>
    </row>
    <row r="53" spans="1:29" ht="20.100000000000001" customHeight="1" x14ac:dyDescent="0.2">
      <c r="A53" s="93"/>
      <c r="B53" s="126"/>
      <c r="H53" s="168"/>
      <c r="I53" s="169"/>
      <c r="J53" s="1"/>
      <c r="K53" s="170"/>
      <c r="L53" s="170"/>
      <c r="AC53" s="35"/>
    </row>
    <row r="54" spans="1:29" ht="20.100000000000001" customHeight="1" x14ac:dyDescent="0.2">
      <c r="A54" s="93"/>
      <c r="B54" s="126"/>
      <c r="H54" s="168"/>
      <c r="I54" s="169"/>
      <c r="J54" s="1"/>
      <c r="K54" s="170"/>
      <c r="L54" s="170"/>
      <c r="AC54" s="35"/>
    </row>
    <row r="55" spans="1:29" ht="20.100000000000001" customHeight="1" x14ac:dyDescent="0.2">
      <c r="A55" s="93"/>
      <c r="B55" s="126"/>
      <c r="H55" s="168"/>
      <c r="I55" s="169"/>
      <c r="J55" s="1"/>
      <c r="K55" s="170"/>
      <c r="L55" s="170"/>
      <c r="AC55" s="35"/>
    </row>
    <row r="56" spans="1:29" ht="20.100000000000001" customHeight="1" x14ac:dyDescent="0.2">
      <c r="A56" s="93"/>
      <c r="B56" s="126"/>
      <c r="H56" s="168"/>
      <c r="I56" s="169"/>
      <c r="J56" s="1"/>
      <c r="K56" s="170"/>
      <c r="L56" s="170"/>
      <c r="AC56" s="35"/>
    </row>
    <row r="57" spans="1:29" ht="20.100000000000001" customHeight="1" x14ac:dyDescent="0.2">
      <c r="A57" s="93"/>
      <c r="B57" s="126"/>
      <c r="H57" s="168"/>
      <c r="I57" s="169"/>
      <c r="J57" s="1"/>
      <c r="K57" s="170"/>
      <c r="L57" s="170"/>
      <c r="AC57" s="35"/>
    </row>
    <row r="58" spans="1:29" ht="20.100000000000001" customHeight="1" x14ac:dyDescent="0.2">
      <c r="A58" s="93"/>
      <c r="B58" s="126"/>
      <c r="H58" s="168"/>
      <c r="I58" s="169"/>
      <c r="J58" s="1"/>
      <c r="K58" s="170"/>
      <c r="L58" s="170"/>
      <c r="AC58" s="35"/>
    </row>
    <row r="59" spans="1:29" ht="20.100000000000001" customHeight="1" x14ac:dyDescent="0.2">
      <c r="A59" s="93"/>
      <c r="B59" s="126"/>
      <c r="H59" s="168"/>
      <c r="I59" s="169"/>
      <c r="J59" s="1"/>
      <c r="K59" s="170"/>
      <c r="L59" s="170"/>
      <c r="AC59" s="35"/>
    </row>
    <row r="60" spans="1:29" ht="20.100000000000001" customHeight="1" x14ac:dyDescent="0.2">
      <c r="A60" s="93"/>
      <c r="B60" s="126"/>
      <c r="H60" s="168"/>
      <c r="I60" s="169"/>
      <c r="J60" s="1"/>
      <c r="K60" s="170"/>
      <c r="L60" s="170"/>
    </row>
    <row r="61" spans="1:29" ht="20.100000000000001" customHeight="1" x14ac:dyDescent="0.2">
      <c r="A61" s="93"/>
      <c r="B61" s="126"/>
      <c r="H61" s="168"/>
      <c r="I61" s="169"/>
      <c r="J61" s="1"/>
      <c r="K61" s="170"/>
      <c r="L61" s="170"/>
      <c r="AC61" s="35"/>
    </row>
    <row r="62" spans="1:29" ht="20.100000000000001" customHeight="1" x14ac:dyDescent="0.2">
      <c r="A62" s="93"/>
      <c r="B62" s="126"/>
      <c r="H62" s="168"/>
      <c r="I62" s="169"/>
      <c r="J62" s="1"/>
      <c r="K62" s="170"/>
      <c r="L62" s="170"/>
    </row>
    <row r="63" spans="1:29" ht="20.100000000000001" customHeight="1" x14ac:dyDescent="0.2">
      <c r="A63" s="93"/>
      <c r="B63" s="126"/>
      <c r="H63" s="168"/>
      <c r="I63" s="169"/>
      <c r="J63" s="1"/>
      <c r="K63" s="170"/>
      <c r="L63" s="170"/>
      <c r="AC63" s="35"/>
    </row>
    <row r="64" spans="1:29" ht="20.100000000000001" customHeight="1" x14ac:dyDescent="0.2">
      <c r="A64" s="93"/>
      <c r="B64" s="126"/>
      <c r="H64" s="168"/>
      <c r="I64" s="169"/>
      <c r="J64" s="1"/>
      <c r="K64" s="170"/>
      <c r="L64" s="170"/>
      <c r="W64" s="141"/>
      <c r="X64" s="142"/>
      <c r="Y64" s="166"/>
      <c r="Z64" s="143"/>
      <c r="AA64" s="64"/>
      <c r="AB64" s="142"/>
      <c r="AC64" s="35"/>
    </row>
    <row r="65" spans="1:32" ht="20.100000000000001" customHeight="1" x14ac:dyDescent="0.2">
      <c r="A65" s="93"/>
      <c r="B65" s="126"/>
      <c r="H65" s="168"/>
      <c r="I65" s="169"/>
      <c r="J65" s="1"/>
      <c r="K65" s="170"/>
      <c r="L65" s="170"/>
      <c r="W65" s="141"/>
      <c r="X65" s="142"/>
      <c r="Y65" s="166"/>
      <c r="Z65" s="143"/>
      <c r="AA65" s="64"/>
      <c r="AB65" s="142"/>
      <c r="AC65" s="35"/>
    </row>
    <row r="66" spans="1:32" ht="20.100000000000001" customHeight="1" x14ac:dyDescent="0.2">
      <c r="A66" s="93"/>
      <c r="B66" s="126"/>
      <c r="H66" s="168"/>
      <c r="I66" s="169"/>
      <c r="J66" s="1"/>
      <c r="K66" s="170"/>
      <c r="L66" s="170"/>
      <c r="W66" s="141"/>
      <c r="X66" s="142"/>
      <c r="Y66" s="166"/>
      <c r="Z66" s="143"/>
      <c r="AA66" s="64"/>
      <c r="AB66" s="142"/>
      <c r="AC66" s="35"/>
    </row>
    <row r="67" spans="1:32" ht="20.100000000000001" customHeight="1" x14ac:dyDescent="0.2">
      <c r="A67" s="93"/>
      <c r="B67" s="126"/>
      <c r="H67" s="168"/>
      <c r="I67" s="169"/>
      <c r="J67" s="1"/>
      <c r="K67" s="170"/>
      <c r="L67" s="170"/>
      <c r="W67" s="141"/>
      <c r="X67" s="142"/>
      <c r="Y67" s="166"/>
      <c r="Z67" s="143"/>
      <c r="AA67" s="64"/>
      <c r="AB67" s="142"/>
      <c r="AC67" s="35"/>
    </row>
    <row r="68" spans="1:32" s="1" customFormat="1" ht="20.100000000000001" customHeight="1" x14ac:dyDescent="0.2">
      <c r="A68" s="93"/>
      <c r="B68" s="12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AB68" s="128"/>
      <c r="AD68" s="2"/>
      <c r="AE68" s="2"/>
      <c r="AF68" s="2"/>
    </row>
    <row r="69" spans="1:32" s="1" customFormat="1" ht="20.100000000000001" customHeight="1" x14ac:dyDescent="0.2">
      <c r="A69" s="93"/>
      <c r="B69" s="12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AB69" s="128"/>
      <c r="AD69" s="2"/>
      <c r="AE69" s="2"/>
      <c r="AF69" s="2"/>
    </row>
    <row r="70" spans="1:32" s="1" customFormat="1" ht="20.100000000000001" customHeight="1" x14ac:dyDescent="0.2">
      <c r="A70" s="93"/>
      <c r="B70" s="12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AB70" s="128"/>
      <c r="AD70" s="2"/>
      <c r="AE70" s="2"/>
      <c r="AF70" s="2"/>
    </row>
    <row r="71" spans="1:32" s="1" customFormat="1" ht="20.100000000000001" customHeight="1" x14ac:dyDescent="0.2">
      <c r="A71" s="2"/>
      <c r="B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AB71" s="128"/>
      <c r="AD71" s="2"/>
      <c r="AE71" s="2"/>
      <c r="AF71" s="2"/>
    </row>
    <row r="72" spans="1:32" s="1" customFormat="1" ht="20.100000000000001" customHeight="1" x14ac:dyDescent="0.2">
      <c r="A72" s="2"/>
      <c r="B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AB72" s="128"/>
      <c r="AD72" s="2"/>
      <c r="AE72" s="2"/>
      <c r="AF72" s="2"/>
    </row>
    <row r="73" spans="1:32" s="1" customFormat="1" ht="20.100000000000001" customHeight="1" x14ac:dyDescent="0.2">
      <c r="A73" s="93"/>
      <c r="B73" s="12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AB73" s="128"/>
      <c r="AD73" s="2"/>
      <c r="AE73" s="2"/>
      <c r="AF73" s="2"/>
    </row>
    <row r="74" spans="1:32" s="1" customFormat="1" ht="20.100000000000001" customHeight="1" x14ac:dyDescent="0.2">
      <c r="A74" s="93"/>
      <c r="B74" s="12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AB74" s="128"/>
      <c r="AD74" s="2"/>
      <c r="AE74" s="2"/>
      <c r="AF74" s="2"/>
    </row>
    <row r="75" spans="1:32" s="1" customFormat="1" ht="20.100000000000001" customHeight="1" x14ac:dyDescent="0.2">
      <c r="A75" s="93"/>
      <c r="B75" s="12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AB75" s="128"/>
      <c r="AD75" s="2"/>
      <c r="AE75" s="2"/>
      <c r="AF75" s="2"/>
    </row>
    <row r="76" spans="1:32" s="1" customFormat="1" ht="20.100000000000001" customHeight="1" x14ac:dyDescent="0.2">
      <c r="A76" s="93"/>
      <c r="B76" s="12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AB76" s="128"/>
      <c r="AD76" s="2"/>
      <c r="AE76" s="2"/>
      <c r="AF76" s="2"/>
    </row>
    <row r="77" spans="1:32" s="1" customFormat="1" ht="20.100000000000001" customHeight="1" x14ac:dyDescent="0.2">
      <c r="A77" s="93"/>
      <c r="B77" s="12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AB77" s="128"/>
      <c r="AD77" s="2"/>
      <c r="AE77" s="2"/>
      <c r="AF77" s="2"/>
    </row>
    <row r="78" spans="1:32" s="1" customFormat="1" ht="20.100000000000001" customHeight="1" x14ac:dyDescent="0.2">
      <c r="A78" s="93"/>
      <c r="B78" s="12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AB78" s="128"/>
      <c r="AD78" s="2"/>
      <c r="AE78" s="2"/>
      <c r="AF78" s="2"/>
    </row>
    <row r="79" spans="1:32" s="1" customFormat="1" ht="20.100000000000001" customHeight="1" x14ac:dyDescent="0.2">
      <c r="A79" s="93"/>
      <c r="B79" s="12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AB79" s="128"/>
      <c r="AD79" s="2"/>
      <c r="AE79" s="2"/>
      <c r="AF79" s="2"/>
    </row>
    <row r="80" spans="1:32" s="1" customFormat="1" ht="20.100000000000001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AB80" s="128"/>
      <c r="AD80" s="2"/>
      <c r="AE80" s="2"/>
      <c r="AF80" s="2"/>
    </row>
    <row r="81" spans="4:32" s="1" customFormat="1" ht="20.100000000000001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AB81" s="128"/>
      <c r="AD81" s="2"/>
      <c r="AE81" s="2"/>
      <c r="AF81" s="2"/>
    </row>
    <row r="82" spans="4:32" s="1" customFormat="1" ht="20.100000000000001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AB82" s="128"/>
      <c r="AD82" s="2"/>
      <c r="AE82" s="2"/>
      <c r="AF82" s="2"/>
    </row>
    <row r="83" spans="4:32" s="1" customFormat="1" ht="20.100000000000001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AB83" s="128"/>
      <c r="AD83" s="2"/>
      <c r="AE83" s="2"/>
      <c r="AF83" s="2"/>
    </row>
    <row r="84" spans="4:32" s="1" customFormat="1" ht="20.100000000000001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141"/>
      <c r="X84" s="142"/>
      <c r="Y84" s="166"/>
      <c r="Z84" s="143"/>
      <c r="AA84" s="64"/>
      <c r="AB84" s="128"/>
      <c r="AD84" s="2"/>
      <c r="AE84" s="2"/>
      <c r="AF84" s="2"/>
    </row>
    <row r="85" spans="4:32" s="1" customFormat="1" ht="20.100000000000001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141"/>
      <c r="X85" s="142"/>
      <c r="Y85" s="166"/>
      <c r="Z85" s="143"/>
      <c r="AA85" s="64"/>
      <c r="AB85" s="128"/>
      <c r="AD85" s="2"/>
      <c r="AE85" s="2"/>
      <c r="AF85" s="2"/>
    </row>
    <row r="86" spans="4:32" s="1" customFormat="1" ht="20.100000000000001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141"/>
      <c r="X86" s="142"/>
      <c r="Y86" s="166"/>
      <c r="Z86" s="143"/>
      <c r="AA86" s="64"/>
      <c r="AB86" s="128"/>
      <c r="AD86" s="2"/>
      <c r="AE86" s="2"/>
      <c r="AF86" s="2"/>
    </row>
    <row r="87" spans="4:32" s="1" customFormat="1" ht="20.100000000000001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141"/>
      <c r="X87" s="142"/>
      <c r="Y87" s="166"/>
      <c r="Z87" s="143"/>
      <c r="AA87" s="64"/>
      <c r="AB87" s="128"/>
      <c r="AD87" s="2"/>
      <c r="AE87" s="2"/>
      <c r="AF87" s="2"/>
    </row>
    <row r="88" spans="4:32" s="1" customFormat="1" ht="20.100000000000001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141"/>
      <c r="X88" s="142"/>
      <c r="Y88" s="166"/>
      <c r="Z88" s="143"/>
      <c r="AA88" s="64"/>
      <c r="AB88" s="128"/>
      <c r="AD88" s="2"/>
      <c r="AE88" s="2"/>
      <c r="AF88" s="2"/>
    </row>
    <row r="89" spans="4:32" s="1" customFormat="1" ht="20.100000000000001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AB89" s="128"/>
      <c r="AD89" s="2"/>
      <c r="AE89" s="2"/>
      <c r="AF89" s="2"/>
    </row>
    <row r="90" spans="4:32" s="1" customFormat="1" ht="20.100000000000001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AB90" s="128"/>
      <c r="AD90" s="2"/>
      <c r="AE90" s="2"/>
      <c r="AF90" s="2"/>
    </row>
    <row r="91" spans="4:32" s="1" customFormat="1" ht="20.100000000000001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3"/>
      <c r="X91" s="79"/>
      <c r="Y91" s="2"/>
      <c r="Z91" s="78"/>
      <c r="AA91" s="37"/>
      <c r="AB91" s="128"/>
      <c r="AD91" s="2"/>
      <c r="AE91" s="2"/>
      <c r="AF91" s="2"/>
    </row>
    <row r="92" spans="4:32" s="1" customFormat="1" ht="20.100000000000001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3"/>
      <c r="X92" s="79"/>
      <c r="Y92" s="2"/>
      <c r="Z92" s="78"/>
      <c r="AA92" s="37"/>
      <c r="AB92" s="128"/>
      <c r="AD92" s="2"/>
      <c r="AE92" s="2"/>
      <c r="AF92" s="2"/>
    </row>
    <row r="93" spans="4:32" s="1" customFormat="1" ht="20.100000000000001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33"/>
      <c r="X93" s="79"/>
      <c r="Y93" s="2"/>
      <c r="Z93" s="78"/>
      <c r="AA93" s="37"/>
      <c r="AB93" s="128"/>
      <c r="AD93" s="2"/>
      <c r="AE93" s="2"/>
      <c r="AF93" s="2"/>
    </row>
    <row r="94" spans="4:32" s="1" customFormat="1" ht="20.100000000000001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33"/>
      <c r="X94" s="79"/>
      <c r="Y94" s="2"/>
      <c r="Z94" s="78"/>
      <c r="AA94" s="37"/>
      <c r="AB94" s="128"/>
      <c r="AD94" s="2"/>
      <c r="AE94" s="2"/>
      <c r="AF94" s="2"/>
    </row>
    <row r="95" spans="4:32" s="1" customFormat="1" ht="20.100000000000001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33"/>
      <c r="X95" s="79"/>
      <c r="Y95" s="2"/>
      <c r="Z95" s="78"/>
      <c r="AA95" s="37"/>
      <c r="AB95" s="128"/>
      <c r="AD95" s="2"/>
      <c r="AE95" s="2"/>
      <c r="AF95" s="2"/>
    </row>
    <row r="96" spans="4:32" s="1" customFormat="1" ht="20.100000000000001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33"/>
      <c r="X96" s="79"/>
      <c r="Y96" s="2"/>
      <c r="Z96" s="78"/>
      <c r="AA96" s="37"/>
      <c r="AB96" s="128"/>
      <c r="AD96" s="2"/>
      <c r="AE96" s="2"/>
      <c r="AF96" s="2"/>
    </row>
    <row r="97" spans="4:32" s="1" customFormat="1" ht="20.100000000000001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33"/>
      <c r="X97" s="79"/>
      <c r="Y97" s="2"/>
      <c r="Z97" s="78"/>
      <c r="AA97" s="37"/>
      <c r="AB97" s="128"/>
      <c r="AD97" s="2"/>
      <c r="AE97" s="2"/>
      <c r="AF97" s="2"/>
    </row>
    <row r="98" spans="4:32" s="1" customFormat="1" ht="20.100000000000001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3"/>
      <c r="X98" s="79"/>
      <c r="Y98" s="2"/>
      <c r="Z98" s="78"/>
      <c r="AA98" s="37"/>
      <c r="AB98" s="128"/>
      <c r="AD98" s="2"/>
      <c r="AE98" s="2"/>
      <c r="AF98" s="2"/>
    </row>
    <row r="99" spans="4:32" s="1" customFormat="1" ht="20.100000000000001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3"/>
      <c r="X99" s="79"/>
      <c r="Y99" s="2"/>
      <c r="Z99" s="78"/>
      <c r="AA99" s="37"/>
      <c r="AB99" s="128"/>
      <c r="AD99" s="2"/>
      <c r="AE99" s="2"/>
      <c r="AF99" s="2"/>
    </row>
    <row r="100" spans="4:32" s="1" customFormat="1" ht="20.100000000000001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33"/>
      <c r="X100" s="79"/>
      <c r="Y100" s="2"/>
      <c r="Z100" s="78"/>
      <c r="AA100" s="37"/>
      <c r="AB100" s="128"/>
      <c r="AD100" s="2"/>
      <c r="AE100" s="2"/>
      <c r="AF100" s="2"/>
    </row>
    <row r="101" spans="4:32" s="1" customFormat="1" ht="20.100000000000001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3"/>
      <c r="X101" s="79"/>
      <c r="Y101" s="2"/>
      <c r="Z101" s="78"/>
      <c r="AA101" s="37"/>
      <c r="AB101" s="128"/>
      <c r="AD101" s="2"/>
      <c r="AE101" s="2"/>
      <c r="AF101" s="2"/>
    </row>
    <row r="102" spans="4:32" s="1" customFormat="1" ht="20.100000000000001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3"/>
      <c r="X102" s="79"/>
      <c r="Y102" s="2"/>
      <c r="Z102" s="78"/>
      <c r="AA102" s="37"/>
      <c r="AB102" s="128"/>
      <c r="AD102" s="2"/>
      <c r="AE102" s="2"/>
      <c r="AF102" s="2"/>
    </row>
    <row r="103" spans="4:32" s="1" customFormat="1" ht="20.100000000000001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3"/>
      <c r="X103" s="79"/>
      <c r="Y103" s="2"/>
      <c r="Z103" s="78"/>
      <c r="AA103" s="37"/>
      <c r="AB103" s="128"/>
      <c r="AD103" s="2"/>
      <c r="AE103" s="2"/>
      <c r="AF103" s="2"/>
    </row>
    <row r="104" spans="4:32" s="1" customFormat="1" ht="20.100000000000001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3"/>
      <c r="X104" s="79"/>
      <c r="Y104" s="2"/>
      <c r="Z104" s="78"/>
      <c r="AA104" s="37"/>
      <c r="AB104" s="128"/>
      <c r="AD104" s="2"/>
      <c r="AE104" s="2"/>
      <c r="AF104" s="2"/>
    </row>
    <row r="105" spans="4:32" s="1" customFormat="1" ht="20.100000000000001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3"/>
      <c r="X105" s="79"/>
      <c r="Y105" s="2"/>
      <c r="Z105" s="78"/>
      <c r="AA105" s="37"/>
      <c r="AB105" s="128"/>
      <c r="AD105" s="2"/>
      <c r="AE105" s="2"/>
      <c r="AF105" s="2"/>
    </row>
    <row r="106" spans="4:32" s="1" customFormat="1" ht="20.100000000000001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3"/>
      <c r="X106" s="79"/>
      <c r="Y106" s="2"/>
      <c r="Z106" s="78"/>
      <c r="AA106" s="37"/>
      <c r="AB106" s="128"/>
      <c r="AD106" s="2"/>
      <c r="AE106" s="2"/>
      <c r="AF106" s="2"/>
    </row>
    <row r="107" spans="4:32" s="1" customFormat="1" ht="20.100000000000001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3"/>
      <c r="X107" s="79"/>
      <c r="Y107" s="2"/>
      <c r="Z107" s="78"/>
      <c r="AA107" s="37"/>
      <c r="AB107" s="128"/>
      <c r="AD107" s="2"/>
      <c r="AE107" s="2"/>
      <c r="AF107" s="2"/>
    </row>
    <row r="108" spans="4:32" s="1" customFormat="1" ht="20.100000000000001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33"/>
      <c r="X108" s="79"/>
      <c r="Y108" s="2"/>
      <c r="Z108" s="78"/>
      <c r="AA108" s="37"/>
      <c r="AB108" s="128"/>
      <c r="AD108" s="2"/>
      <c r="AE108" s="2"/>
      <c r="AF108" s="2"/>
    </row>
    <row r="109" spans="4:32" s="1" customFormat="1" ht="20.100000000000001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3"/>
      <c r="X109" s="79"/>
      <c r="Y109" s="2"/>
      <c r="Z109" s="78"/>
      <c r="AA109" s="37"/>
      <c r="AB109" s="128"/>
      <c r="AD109" s="2"/>
      <c r="AE109" s="2"/>
      <c r="AF109" s="2"/>
    </row>
    <row r="110" spans="4:32" s="1" customFormat="1" ht="20.100000000000001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3"/>
      <c r="X110" s="79"/>
      <c r="Y110" s="2"/>
      <c r="Z110" s="78"/>
      <c r="AA110" s="37"/>
      <c r="AB110" s="128"/>
      <c r="AD110" s="2"/>
      <c r="AE110" s="2"/>
      <c r="AF110" s="2"/>
    </row>
    <row r="111" spans="4:32" s="1" customFormat="1" ht="20.100000000000001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33"/>
      <c r="X111" s="79"/>
      <c r="Y111" s="2"/>
      <c r="Z111" s="78"/>
      <c r="AA111" s="37"/>
      <c r="AB111" s="128"/>
      <c r="AD111" s="2"/>
      <c r="AE111" s="2"/>
      <c r="AF111" s="2"/>
    </row>
    <row r="112" spans="4:32" s="1" customFormat="1" ht="20.100000000000001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3"/>
      <c r="X112" s="79"/>
      <c r="Y112" s="2"/>
      <c r="Z112" s="78"/>
      <c r="AA112" s="37"/>
      <c r="AB112" s="128"/>
      <c r="AD112" s="2"/>
      <c r="AE112" s="2"/>
      <c r="AF112" s="2"/>
    </row>
    <row r="113" spans="4:32" s="1" customFormat="1" ht="20.100000000000001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33"/>
      <c r="X113" s="79"/>
      <c r="Y113" s="2"/>
      <c r="Z113" s="78"/>
      <c r="AA113" s="37"/>
      <c r="AB113" s="128"/>
      <c r="AD113" s="2"/>
      <c r="AE113" s="2"/>
      <c r="AF113" s="2"/>
    </row>
    <row r="114" spans="4:32" s="1" customFormat="1" ht="20.100000000000001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33"/>
      <c r="X114" s="79"/>
      <c r="Y114" s="2"/>
      <c r="Z114" s="78"/>
      <c r="AA114" s="37"/>
      <c r="AB114" s="128"/>
      <c r="AD114" s="2"/>
      <c r="AE114" s="2"/>
      <c r="AF114" s="2"/>
    </row>
    <row r="115" spans="4:32" s="1" customFormat="1" ht="20.100000000000001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33"/>
      <c r="X115" s="79"/>
      <c r="Y115" s="2"/>
      <c r="Z115" s="78"/>
      <c r="AA115" s="37"/>
      <c r="AB115" s="128"/>
      <c r="AD115" s="2"/>
      <c r="AE115" s="2"/>
      <c r="AF115" s="2"/>
    </row>
    <row r="116" spans="4:32" s="1" customFormat="1" ht="20.100000000000001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33"/>
      <c r="X116" s="79"/>
      <c r="Y116" s="2"/>
      <c r="Z116" s="78"/>
      <c r="AA116" s="37"/>
      <c r="AB116" s="128"/>
      <c r="AD116" s="2"/>
      <c r="AE116" s="2"/>
      <c r="AF116" s="2"/>
    </row>
    <row r="117" spans="4:32" s="1" customFormat="1" ht="20.100000000000001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33"/>
      <c r="X117" s="79"/>
      <c r="Y117" s="2"/>
      <c r="Z117" s="78"/>
      <c r="AA117" s="37"/>
      <c r="AB117" s="128"/>
      <c r="AD117" s="2"/>
      <c r="AE117" s="2"/>
      <c r="AF117" s="2"/>
    </row>
    <row r="118" spans="4:32" s="1" customFormat="1" ht="20.100000000000001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33"/>
      <c r="X118" s="79"/>
      <c r="Y118" s="2"/>
      <c r="Z118" s="78"/>
      <c r="AA118" s="37"/>
      <c r="AB118" s="128"/>
      <c r="AD118" s="2"/>
      <c r="AE118" s="2"/>
      <c r="AF118" s="2"/>
    </row>
    <row r="119" spans="4:32" s="1" customFormat="1" ht="20.100000000000001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33"/>
      <c r="X119" s="79"/>
      <c r="Y119" s="2"/>
      <c r="Z119" s="78"/>
      <c r="AA119" s="37"/>
      <c r="AB119" s="128"/>
      <c r="AD119" s="2"/>
      <c r="AE119" s="2"/>
      <c r="AF119" s="2"/>
    </row>
    <row r="120" spans="4:32" s="1" customFormat="1" ht="20.100000000000001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33"/>
      <c r="X120" s="79"/>
      <c r="Y120" s="2"/>
      <c r="Z120" s="78"/>
      <c r="AA120" s="37"/>
      <c r="AB120" s="128"/>
      <c r="AD120" s="2"/>
      <c r="AE120" s="2"/>
      <c r="AF120" s="2"/>
    </row>
    <row r="121" spans="4:32" s="1" customFormat="1" ht="20.100000000000001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33"/>
      <c r="X121" s="79"/>
      <c r="Y121" s="2"/>
      <c r="Z121" s="78"/>
      <c r="AA121" s="37"/>
      <c r="AB121" s="128"/>
      <c r="AD121" s="2"/>
      <c r="AE121" s="2"/>
      <c r="AF121" s="2"/>
    </row>
    <row r="122" spans="4:32" s="1" customFormat="1" ht="20.100000000000001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33"/>
      <c r="X122" s="2"/>
      <c r="Y122" s="2"/>
      <c r="Z122" s="121"/>
      <c r="AA122" s="7"/>
      <c r="AB122" s="128"/>
      <c r="AD122" s="2"/>
      <c r="AE122" s="2"/>
      <c r="AF122" s="2"/>
    </row>
    <row r="123" spans="4:32" s="1" customFormat="1" ht="20.100000000000001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33"/>
      <c r="X123" s="64"/>
      <c r="Y123" s="2"/>
      <c r="Z123" s="121"/>
      <c r="AA123" s="7"/>
      <c r="AB123" s="128"/>
      <c r="AD123" s="2"/>
      <c r="AE123" s="2"/>
      <c r="AF123" s="2"/>
    </row>
    <row r="124" spans="4:32" s="1" customFormat="1" ht="20.100000000000001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3"/>
      <c r="X124" s="2"/>
      <c r="Y124" s="2"/>
      <c r="Z124" s="121"/>
      <c r="AA124" s="7"/>
      <c r="AB124" s="128"/>
      <c r="AD124" s="2"/>
      <c r="AE124" s="2"/>
      <c r="AF124" s="2"/>
    </row>
    <row r="125" spans="4:32" s="1" customFormat="1" ht="20.100000000000001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33"/>
      <c r="X125" s="64"/>
      <c r="Y125" s="64"/>
      <c r="Z125" s="66"/>
      <c r="AA125" s="133"/>
      <c r="AB125" s="128"/>
      <c r="AD125" s="2"/>
      <c r="AE125" s="2"/>
      <c r="AF125" s="2"/>
    </row>
    <row r="126" spans="4:32" s="1" customFormat="1" ht="20.100000000000001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33"/>
      <c r="X126" s="64"/>
      <c r="Y126" s="64"/>
      <c r="Z126" s="66"/>
      <c r="AA126" s="133"/>
      <c r="AB126" s="128"/>
      <c r="AD126" s="2"/>
      <c r="AE126" s="2"/>
      <c r="AF126" s="2"/>
    </row>
    <row r="127" spans="4:32" s="1" customFormat="1" ht="20.100000000000001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33"/>
      <c r="X127" s="64"/>
      <c r="Y127" s="64"/>
      <c r="Z127" s="66"/>
      <c r="AA127" s="133"/>
      <c r="AB127" s="128"/>
      <c r="AD127" s="2"/>
      <c r="AE127" s="2"/>
      <c r="AF127" s="2"/>
    </row>
    <row r="128" spans="4:32" s="1" customFormat="1" ht="20.100000000000001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33"/>
      <c r="X128" s="79"/>
      <c r="Y128" s="2"/>
      <c r="Z128" s="80"/>
      <c r="AA128" s="37"/>
      <c r="AB128" s="128"/>
      <c r="AD128" s="2"/>
      <c r="AE128" s="2"/>
      <c r="AF128" s="2"/>
    </row>
    <row r="129" spans="4:32" s="1" customFormat="1" ht="20.100000000000001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3"/>
      <c r="X129" s="79"/>
      <c r="Y129" s="2"/>
      <c r="Z129" s="78"/>
      <c r="AA129" s="37"/>
      <c r="AB129" s="128"/>
      <c r="AD129" s="2"/>
      <c r="AE129" s="2"/>
      <c r="AF129" s="2"/>
    </row>
    <row r="130" spans="4:32" s="1" customFormat="1" ht="20.100000000000001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33"/>
      <c r="X130" s="79"/>
      <c r="Y130" s="2"/>
      <c r="Z130" s="78"/>
      <c r="AA130" s="37"/>
      <c r="AB130" s="128"/>
      <c r="AD130" s="2"/>
      <c r="AE130" s="2"/>
      <c r="AF130" s="2"/>
    </row>
    <row r="131" spans="4:32" s="1" customFormat="1" ht="20.100000000000001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33"/>
      <c r="X131" s="79"/>
      <c r="Y131" s="2"/>
      <c r="Z131" s="78"/>
      <c r="AA131" s="37"/>
      <c r="AB131" s="128"/>
      <c r="AD131" s="2"/>
      <c r="AE131" s="2"/>
      <c r="AF131" s="2"/>
    </row>
    <row r="132" spans="4:32" s="1" customFormat="1" ht="20.100000000000001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33"/>
      <c r="X132" s="79"/>
      <c r="Y132" s="2"/>
      <c r="Z132" s="78"/>
      <c r="AA132" s="37"/>
      <c r="AB132" s="128"/>
      <c r="AD132" s="2"/>
      <c r="AE132" s="2"/>
      <c r="AF132" s="2"/>
    </row>
    <row r="133" spans="4:32" s="1" customFormat="1" ht="20.100000000000001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33"/>
      <c r="X133" s="79"/>
      <c r="Y133" s="2"/>
      <c r="Z133" s="78"/>
      <c r="AA133" s="37"/>
      <c r="AB133" s="128"/>
      <c r="AD133" s="2"/>
      <c r="AE133" s="2"/>
      <c r="AF133" s="2"/>
    </row>
    <row r="134" spans="4:32" s="1" customFormat="1" ht="20.100000000000001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33"/>
      <c r="X134" s="79"/>
      <c r="Y134" s="2"/>
      <c r="Z134" s="78"/>
      <c r="AA134" s="37"/>
      <c r="AB134" s="128"/>
      <c r="AD134" s="2"/>
      <c r="AE134" s="2"/>
      <c r="AF134" s="2"/>
    </row>
    <row r="135" spans="4:32" s="1" customFormat="1" ht="20.100000000000001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33"/>
      <c r="X135" s="79"/>
      <c r="Y135" s="2"/>
      <c r="Z135" s="78"/>
      <c r="AA135" s="37"/>
      <c r="AB135" s="128"/>
      <c r="AD135" s="2"/>
      <c r="AE135" s="2"/>
      <c r="AF135" s="2"/>
    </row>
    <row r="136" spans="4:32" s="1" customFormat="1" ht="20.100000000000001" customHeight="1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  <c r="W136" s="33"/>
      <c r="X136" s="79"/>
      <c r="Y136" s="2"/>
      <c r="Z136" s="78"/>
      <c r="AA136" s="37"/>
      <c r="AB136" s="128"/>
      <c r="AD136" s="2"/>
      <c r="AE136" s="2"/>
      <c r="AF136" s="2"/>
    </row>
    <row r="137" spans="4:32" s="1" customFormat="1" ht="20.100000000000001" customHeight="1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  <c r="W137" s="33"/>
      <c r="X137" s="79"/>
      <c r="Y137" s="2"/>
      <c r="Z137" s="78"/>
      <c r="AA137" s="37"/>
      <c r="AB137" s="128"/>
      <c r="AD137" s="2"/>
      <c r="AE137" s="2"/>
      <c r="AF137" s="2"/>
    </row>
    <row r="138" spans="4:32" s="1" customFormat="1" ht="20.100000000000001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  <c r="W138" s="33"/>
      <c r="X138" s="79"/>
      <c r="Y138" s="2"/>
      <c r="Z138" s="78"/>
      <c r="AA138" s="37"/>
      <c r="AB138" s="128"/>
      <c r="AD138" s="2"/>
      <c r="AE138" s="2"/>
      <c r="AF138" s="2"/>
    </row>
    <row r="139" spans="4:32" s="1" customFormat="1" ht="20.100000000000001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  <c r="W139" s="33"/>
      <c r="X139" s="79"/>
      <c r="Y139" s="2"/>
      <c r="Z139" s="78"/>
      <c r="AA139" s="37"/>
      <c r="AB139" s="128"/>
      <c r="AD139" s="2"/>
      <c r="AE139" s="2"/>
      <c r="AF139" s="2"/>
    </row>
    <row r="140" spans="4:32" s="1" customFormat="1" ht="20.100000000000001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33"/>
      <c r="X140" s="79"/>
      <c r="Y140" s="2"/>
      <c r="Z140" s="78"/>
      <c r="AA140" s="37"/>
      <c r="AB140" s="128"/>
      <c r="AD140" s="2"/>
      <c r="AE140" s="2"/>
      <c r="AF140" s="2"/>
    </row>
    <row r="141" spans="4:32" s="1" customFormat="1" ht="20.100000000000001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33"/>
      <c r="X141" s="79"/>
      <c r="Y141" s="2"/>
      <c r="Z141" s="78"/>
      <c r="AA141" s="37"/>
      <c r="AB141" s="128"/>
      <c r="AD141" s="2"/>
      <c r="AE141" s="2"/>
      <c r="AF141" s="2"/>
    </row>
    <row r="142" spans="4:32" s="1" customFormat="1" ht="20.100000000000001" customHeight="1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  <c r="W142" s="33"/>
      <c r="X142" s="79"/>
      <c r="Y142" s="2"/>
      <c r="Z142" s="78"/>
      <c r="AA142" s="37"/>
      <c r="AB142" s="128"/>
      <c r="AD142" s="2"/>
      <c r="AE142" s="2"/>
      <c r="AF142" s="2"/>
    </row>
    <row r="143" spans="4:32" s="1" customFormat="1" ht="20.100000000000001" customHeight="1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33"/>
      <c r="X143" s="79"/>
      <c r="Y143" s="2"/>
      <c r="Z143" s="78"/>
      <c r="AA143" s="37"/>
      <c r="AB143" s="128"/>
      <c r="AD143" s="2"/>
      <c r="AE143" s="2"/>
      <c r="AF143" s="2"/>
    </row>
    <row r="144" spans="4:32" s="1" customFormat="1" ht="20.100000000000001" customHeight="1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33"/>
      <c r="X144" s="79"/>
      <c r="Y144" s="2"/>
      <c r="Z144" s="78"/>
      <c r="AA144" s="37"/>
      <c r="AB144" s="128"/>
      <c r="AD144" s="2"/>
      <c r="AE144" s="2"/>
      <c r="AF144" s="2"/>
    </row>
    <row r="145" spans="4:32" s="1" customFormat="1" ht="20.100000000000001" customHeight="1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  <c r="W145" s="33"/>
      <c r="X145" s="79"/>
      <c r="Y145" s="2"/>
      <c r="Z145" s="78"/>
      <c r="AA145" s="37"/>
      <c r="AB145" s="128"/>
      <c r="AD145" s="2"/>
      <c r="AE145" s="2"/>
      <c r="AF145" s="2"/>
    </row>
    <row r="146" spans="4:32" s="1" customFormat="1" ht="20.100000000000001" customHeight="1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33"/>
      <c r="X146" s="79"/>
      <c r="Y146" s="2"/>
      <c r="Z146" s="78"/>
      <c r="AA146" s="37"/>
      <c r="AB146" s="128"/>
      <c r="AD146" s="2"/>
      <c r="AE146" s="2"/>
      <c r="AF146" s="2"/>
    </row>
    <row r="147" spans="4:32" s="1" customFormat="1" ht="20.100000000000001" customHeight="1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33"/>
      <c r="X147" s="79"/>
      <c r="Y147" s="2"/>
      <c r="Z147" s="78"/>
      <c r="AA147" s="37"/>
      <c r="AB147" s="128"/>
      <c r="AD147" s="2"/>
      <c r="AE147" s="2"/>
      <c r="AF147" s="2"/>
    </row>
    <row r="148" spans="4:32" s="1" customFormat="1" ht="20.100000000000001" customHeight="1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  <c r="W148" s="33"/>
      <c r="X148" s="79"/>
      <c r="Y148" s="2"/>
      <c r="Z148" s="78"/>
      <c r="AA148" s="37"/>
      <c r="AB148" s="128"/>
      <c r="AD148" s="2"/>
      <c r="AE148" s="2"/>
      <c r="AF148" s="2"/>
    </row>
    <row r="149" spans="4:32" s="1" customFormat="1" ht="20.100000000000001" customHeight="1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33"/>
      <c r="X149" s="79"/>
      <c r="Y149" s="2"/>
      <c r="Z149" s="78"/>
      <c r="AA149" s="37"/>
      <c r="AB149" s="128"/>
      <c r="AD149" s="2"/>
      <c r="AE149" s="2"/>
      <c r="AF149" s="2"/>
    </row>
    <row r="150" spans="4:32" s="1" customFormat="1" ht="20.100000000000001" customHeight="1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  <c r="W150" s="33"/>
      <c r="X150" s="79"/>
      <c r="Y150" s="2"/>
      <c r="Z150" s="78"/>
      <c r="AA150" s="37"/>
      <c r="AB150" s="128"/>
      <c r="AD150" s="2"/>
      <c r="AE150" s="2"/>
      <c r="AF150" s="2"/>
    </row>
    <row r="151" spans="4:32" s="1" customFormat="1" ht="20.100000000000001" customHeight="1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  <c r="W151" s="33"/>
      <c r="X151" s="79"/>
      <c r="Y151" s="2"/>
      <c r="Z151" s="78"/>
      <c r="AA151" s="37"/>
      <c r="AB151" s="128"/>
      <c r="AD151" s="2"/>
      <c r="AE151" s="2"/>
      <c r="AF151" s="2"/>
    </row>
    <row r="152" spans="4:32" s="1" customFormat="1" ht="20.100000000000001" customHeight="1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  <c r="W152" s="33"/>
      <c r="X152" s="79"/>
      <c r="Y152" s="2"/>
      <c r="Z152" s="78"/>
      <c r="AA152" s="37"/>
      <c r="AB152" s="128"/>
      <c r="AD152" s="2"/>
      <c r="AE152" s="2"/>
      <c r="AF152" s="2"/>
    </row>
    <row r="153" spans="4:32" s="1" customFormat="1" ht="20.100000000000001" customHeight="1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33"/>
      <c r="X153" s="79"/>
      <c r="Y153" s="2"/>
      <c r="Z153" s="78"/>
      <c r="AA153" s="37"/>
      <c r="AB153" s="128"/>
      <c r="AD153" s="2"/>
      <c r="AE153" s="2"/>
      <c r="AF153" s="2"/>
    </row>
    <row r="154" spans="4:32" s="1" customFormat="1" ht="20.100000000000001" customHeight="1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  <c r="W154" s="33"/>
      <c r="X154" s="79"/>
      <c r="Y154" s="2"/>
      <c r="Z154" s="78"/>
      <c r="AA154" s="37"/>
      <c r="AB154" s="128"/>
      <c r="AD154" s="2"/>
      <c r="AE154" s="2"/>
      <c r="AF154" s="2"/>
    </row>
    <row r="155" spans="4:32" s="1" customFormat="1" ht="20.100000000000001" customHeight="1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3"/>
      <c r="W155" s="33"/>
      <c r="X155" s="79"/>
      <c r="Y155" s="2"/>
      <c r="Z155" s="78"/>
      <c r="AA155" s="37"/>
      <c r="AB155" s="128"/>
      <c r="AD155" s="2"/>
      <c r="AE155" s="2"/>
      <c r="AF155" s="2"/>
    </row>
    <row r="156" spans="4:32" ht="20.100000000000001" customHeight="1" x14ac:dyDescent="0.2">
      <c r="W156" s="33"/>
      <c r="X156" s="79"/>
      <c r="Z156" s="78"/>
      <c r="AA156" s="37"/>
      <c r="AB156" s="128"/>
    </row>
    <row r="157" spans="4:32" ht="20.100000000000001" customHeight="1" x14ac:dyDescent="0.2">
      <c r="W157" s="33"/>
      <c r="X157" s="79"/>
      <c r="Z157" s="78"/>
      <c r="AA157" s="37"/>
      <c r="AB157" s="128"/>
    </row>
    <row r="158" spans="4:32" ht="20.100000000000001" customHeight="1" x14ac:dyDescent="0.2">
      <c r="W158" s="33"/>
      <c r="X158" s="79"/>
      <c r="Z158" s="78"/>
      <c r="AA158" s="37"/>
      <c r="AB158" s="128"/>
    </row>
    <row r="159" spans="4:32" ht="20.100000000000001" customHeight="1" x14ac:dyDescent="0.2">
      <c r="W159" s="33"/>
      <c r="X159" s="64"/>
      <c r="Z159" s="121"/>
    </row>
    <row r="160" spans="4:32" ht="20.100000000000001" customHeight="1" x14ac:dyDescent="0.2">
      <c r="W160" s="33"/>
      <c r="Z160" s="121"/>
    </row>
    <row r="161" spans="23:27" ht="20.100000000000001" customHeight="1" x14ac:dyDescent="0.2">
      <c r="W161" s="33"/>
      <c r="X161" s="64"/>
      <c r="Y161" s="64"/>
      <c r="Z161" s="66"/>
      <c r="AA161" s="133"/>
    </row>
    <row r="162" spans="23:27" ht="20.100000000000001" customHeight="1" x14ac:dyDescent="0.2">
      <c r="W162" s="33"/>
      <c r="X162" s="64"/>
      <c r="Y162" s="64"/>
      <c r="Z162" s="66"/>
      <c r="AA162" s="133"/>
    </row>
    <row r="163" spans="23:27" ht="20.100000000000001" customHeight="1" x14ac:dyDescent="0.2">
      <c r="W163" s="33"/>
      <c r="X163" s="64"/>
      <c r="Y163" s="64"/>
      <c r="Z163" s="66"/>
      <c r="AA163" s="133"/>
    </row>
    <row r="164" spans="23:27" ht="20.100000000000001" customHeight="1" x14ac:dyDescent="0.2">
      <c r="W164" s="33"/>
      <c r="X164" s="79"/>
      <c r="Z164" s="80"/>
      <c r="AA164" s="37"/>
    </row>
  </sheetData>
  <mergeCells count="34">
    <mergeCell ref="B5:B6"/>
    <mergeCell ref="D5:D6"/>
    <mergeCell ref="E5:E6"/>
    <mergeCell ref="F5:F6"/>
    <mergeCell ref="G5:G6"/>
    <mergeCell ref="E4:J4"/>
    <mergeCell ref="K4:Q4"/>
    <mergeCell ref="AD5:AD6"/>
    <mergeCell ref="E25:F25"/>
    <mergeCell ref="Y5:Y6"/>
    <mergeCell ref="AA5:AA6"/>
    <mergeCell ref="AC5:AC6"/>
    <mergeCell ref="T4:W4"/>
    <mergeCell ref="H5:H6"/>
    <mergeCell ref="I5:I6"/>
    <mergeCell ref="R5:R6"/>
    <mergeCell ref="S5:S6"/>
    <mergeCell ref="T5:T6"/>
    <mergeCell ref="U5:U6"/>
    <mergeCell ref="J5:J6"/>
    <mergeCell ref="K5:K6"/>
    <mergeCell ref="W5:W6"/>
    <mergeCell ref="X5:X6"/>
    <mergeCell ref="P5:P6"/>
    <mergeCell ref="Q5:Q6"/>
    <mergeCell ref="L5:L6"/>
    <mergeCell ref="O5:O6"/>
    <mergeCell ref="M5:M6"/>
    <mergeCell ref="N5:N6"/>
    <mergeCell ref="H49:L49"/>
    <mergeCell ref="H50:L50"/>
    <mergeCell ref="H38:L38"/>
    <mergeCell ref="H39:L39"/>
    <mergeCell ref="V5:V6"/>
  </mergeCells>
  <printOptions horizontalCentered="1"/>
  <pageMargins left="0.39370078740157483" right="0.39370078740157483" top="0.39370078740157483" bottom="0.39370078740157483" header="0" footer="0"/>
  <pageSetup paperSize="9" scale="4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19">
    <tabColor rgb="FFFF0000"/>
  </sheetPr>
  <dimension ref="A1:AF124"/>
  <sheetViews>
    <sheetView showGridLines="0" zoomScale="85" zoomScaleNormal="85" workbookViewId="0">
      <pane ySplit="1" topLeftCell="A2" activePane="bottomLeft" state="frozen"/>
      <selection activeCell="E8" sqref="E8"/>
      <selection pane="bottomLeft" activeCell="J34" sqref="J34"/>
    </sheetView>
  </sheetViews>
  <sheetFormatPr defaultRowHeight="20.100000000000001" customHeight="1" x14ac:dyDescent="0.2"/>
  <cols>
    <col min="1" max="1" width="9.140625" style="1"/>
    <col min="2" max="2" width="18.42578125" style="1" customWidth="1"/>
    <col min="3" max="3" width="2.140625" style="1" customWidth="1"/>
    <col min="4" max="4" width="16.85546875" style="2" bestFit="1" customWidth="1"/>
    <col min="5" max="8" width="15.7109375" style="2" customWidth="1"/>
    <col min="9" max="9" width="13" style="2" customWidth="1"/>
    <col min="10" max="11" width="18.28515625" style="2" customWidth="1"/>
    <col min="12" max="21" width="15.7109375" style="2" customWidth="1"/>
    <col min="22" max="22" width="15.7109375" style="3" customWidth="1"/>
    <col min="23" max="23" width="14.7109375" style="5" customWidth="1"/>
    <col min="24" max="24" width="21" style="2" customWidth="1"/>
    <col min="25" max="25" width="31.140625" style="2" customWidth="1"/>
    <col min="26" max="26" width="17" style="6" customWidth="1"/>
    <col min="27" max="27" width="66.42578125" style="7" customWidth="1"/>
    <col min="28" max="28" width="15.140625" style="1" customWidth="1"/>
    <col min="29" max="29" width="12.28515625" style="1" bestFit="1" customWidth="1"/>
    <col min="30" max="30" width="20.5703125" style="2" bestFit="1" customWidth="1"/>
    <col min="31" max="16384" width="9.140625" style="2"/>
  </cols>
  <sheetData>
    <row r="1" spans="1:32" ht="20.100000000000001" customHeight="1" x14ac:dyDescent="0.2"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4"/>
    </row>
    <row r="2" spans="1:32" ht="20.100000000000001" customHeight="1" x14ac:dyDescent="0.2"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4"/>
    </row>
    <row r="3" spans="1:32" ht="20.100000000000001" customHeight="1" thickBot="1" x14ac:dyDescent="0.25"/>
    <row r="4" spans="1:32" ht="39.950000000000003" customHeight="1" thickTop="1" thickBot="1" x14ac:dyDescent="0.25">
      <c r="B4" s="94" t="s">
        <v>77</v>
      </c>
      <c r="D4" s="8" t="s">
        <v>91</v>
      </c>
      <c r="E4" s="246" t="s">
        <v>4</v>
      </c>
      <c r="F4" s="247"/>
      <c r="G4" s="247"/>
      <c r="H4" s="247"/>
      <c r="I4" s="247"/>
      <c r="J4" s="248"/>
      <c r="K4" s="246" t="s">
        <v>7</v>
      </c>
      <c r="L4" s="247"/>
      <c r="M4" s="247"/>
      <c r="N4" s="247"/>
      <c r="O4" s="247"/>
      <c r="P4" s="247"/>
      <c r="Q4" s="248"/>
      <c r="R4" s="171"/>
      <c r="S4" s="171"/>
      <c r="T4" s="246" t="s">
        <v>13</v>
      </c>
      <c r="U4" s="247"/>
      <c r="V4" s="247"/>
      <c r="W4" s="248"/>
      <c r="X4" s="9"/>
      <c r="Y4" s="8" t="s">
        <v>91</v>
      </c>
      <c r="Z4" s="10"/>
      <c r="AA4" s="11"/>
      <c r="AB4" s="12"/>
    </row>
    <row r="5" spans="1:32" s="9" customFormat="1" ht="20.100000000000001" customHeight="1" thickTop="1" x14ac:dyDescent="0.2">
      <c r="B5" s="241" t="s">
        <v>14</v>
      </c>
      <c r="C5" s="13"/>
      <c r="D5" s="239" t="s">
        <v>15</v>
      </c>
      <c r="E5" s="241" t="s">
        <v>16</v>
      </c>
      <c r="F5" s="225" t="s">
        <v>17</v>
      </c>
      <c r="G5" s="225" t="s">
        <v>18</v>
      </c>
      <c r="H5" s="225" t="s">
        <v>19</v>
      </c>
      <c r="I5" s="225" t="s">
        <v>20</v>
      </c>
      <c r="J5" s="239" t="s">
        <v>6</v>
      </c>
      <c r="K5" s="241" t="s">
        <v>21</v>
      </c>
      <c r="L5" s="225" t="s">
        <v>22</v>
      </c>
      <c r="M5" s="225" t="s">
        <v>23</v>
      </c>
      <c r="N5" s="225" t="s">
        <v>24</v>
      </c>
      <c r="O5" s="225" t="s">
        <v>25</v>
      </c>
      <c r="P5" s="225" t="s">
        <v>26</v>
      </c>
      <c r="Q5" s="225" t="s">
        <v>63</v>
      </c>
      <c r="R5" s="225" t="s">
        <v>27</v>
      </c>
      <c r="S5" s="225" t="s">
        <v>22</v>
      </c>
      <c r="T5" s="236" t="s">
        <v>28</v>
      </c>
      <c r="U5" s="223" t="s">
        <v>29</v>
      </c>
      <c r="V5" s="223" t="s">
        <v>30</v>
      </c>
      <c r="W5" s="223" t="s">
        <v>31</v>
      </c>
      <c r="X5" s="223" t="s">
        <v>32</v>
      </c>
      <c r="Y5" s="232" t="s">
        <v>33</v>
      </c>
      <c r="Z5" s="14"/>
      <c r="AA5" s="234" t="s">
        <v>34</v>
      </c>
      <c r="AB5" s="15"/>
      <c r="AC5" s="230"/>
      <c r="AD5" s="230"/>
    </row>
    <row r="6" spans="1:32" s="9" customFormat="1" ht="20.100000000000001" customHeight="1" x14ac:dyDescent="0.2">
      <c r="B6" s="242"/>
      <c r="C6" s="16"/>
      <c r="D6" s="240"/>
      <c r="E6" s="242"/>
      <c r="F6" s="226"/>
      <c r="G6" s="226"/>
      <c r="H6" s="226"/>
      <c r="I6" s="226"/>
      <c r="J6" s="240"/>
      <c r="K6" s="242"/>
      <c r="L6" s="226"/>
      <c r="M6" s="226"/>
      <c r="N6" s="226"/>
      <c r="O6" s="226"/>
      <c r="P6" s="226"/>
      <c r="Q6" s="226"/>
      <c r="R6" s="226"/>
      <c r="S6" s="226"/>
      <c r="T6" s="237"/>
      <c r="U6" s="238"/>
      <c r="V6" s="224"/>
      <c r="W6" s="224"/>
      <c r="X6" s="224"/>
      <c r="Y6" s="233"/>
      <c r="Z6" s="17"/>
      <c r="AA6" s="235"/>
      <c r="AB6" s="15"/>
      <c r="AC6" s="230"/>
      <c r="AD6" s="230"/>
    </row>
    <row r="7" spans="1:32" s="9" customFormat="1" ht="20.100000000000001" customHeight="1" x14ac:dyDescent="0.2">
      <c r="B7" s="18"/>
      <c r="C7" s="16"/>
      <c r="D7" s="19"/>
      <c r="E7" s="104" t="s">
        <v>46</v>
      </c>
      <c r="F7" s="104" t="s">
        <v>47</v>
      </c>
      <c r="G7" s="156" t="s">
        <v>48</v>
      </c>
      <c r="H7" s="19" t="s">
        <v>49</v>
      </c>
      <c r="I7" s="19" t="s">
        <v>50</v>
      </c>
      <c r="J7" s="19" t="s">
        <v>61</v>
      </c>
      <c r="K7" s="104"/>
      <c r="L7" s="156" t="s">
        <v>51</v>
      </c>
      <c r="M7" s="156" t="s">
        <v>52</v>
      </c>
      <c r="N7" s="156" t="s">
        <v>53</v>
      </c>
      <c r="O7" s="156" t="s">
        <v>54</v>
      </c>
      <c r="P7" s="156" t="s">
        <v>55</v>
      </c>
      <c r="Q7" s="156" t="s">
        <v>56</v>
      </c>
      <c r="R7" s="156" t="s">
        <v>62</v>
      </c>
      <c r="S7" s="104" t="s">
        <v>64</v>
      </c>
      <c r="T7" s="67"/>
      <c r="U7" s="20"/>
      <c r="V7" s="68" t="s">
        <v>57</v>
      </c>
      <c r="W7" s="68" t="s">
        <v>58</v>
      </c>
      <c r="X7" s="21"/>
      <c r="Y7" s="22"/>
      <c r="Z7" s="23"/>
      <c r="AA7" s="24"/>
      <c r="AB7" s="15"/>
    </row>
    <row r="8" spans="1:32" ht="20.100000000000001" customHeight="1" thickBot="1" x14ac:dyDescent="0.25">
      <c r="B8" s="25"/>
      <c r="C8" s="26"/>
      <c r="D8" s="115">
        <f>+B16</f>
        <v>1701119.3</v>
      </c>
      <c r="E8" s="116" t="e">
        <f>SUMIF(#REF!,'Cx Descoberto SET'!E7,#REF!)</f>
        <v>#REF!</v>
      </c>
      <c r="F8" s="116" t="e">
        <f>SUMIF(#REF!,'Cx Descoberto SET'!F7,#REF!)</f>
        <v>#REF!</v>
      </c>
      <c r="G8" s="116" t="e">
        <f>SUMIF(#REF!,'Cx Descoberto SET'!G7,#REF!)</f>
        <v>#REF!</v>
      </c>
      <c r="H8" s="116" t="e">
        <f>SUMIF(#REF!,'Cx Descoberto SET'!H7,#REF!)</f>
        <v>#REF!</v>
      </c>
      <c r="I8" s="116" t="e">
        <f>SUMIF(#REF!,'Cx Descoberto SET'!I7,#REF!)</f>
        <v>#REF!</v>
      </c>
      <c r="J8" s="116" t="e">
        <f>SUMIF(#REF!,'Cx Descoberto SET'!J7,#REF!)</f>
        <v>#REF!</v>
      </c>
      <c r="K8" s="116" t="e">
        <f>SUMIF(#REF!,'Cx Descoberto SET'!K7,#REF!)</f>
        <v>#REF!</v>
      </c>
      <c r="L8" s="116" t="e">
        <f>SUMIF(#REF!,'Cx Descoberto SET'!L7,#REF!)</f>
        <v>#REF!</v>
      </c>
      <c r="M8" s="116" t="e">
        <f>SUMIF(#REF!,'Cx Descoberto SET'!M7,#REF!)</f>
        <v>#REF!</v>
      </c>
      <c r="N8" s="116" t="e">
        <f>SUMIF(#REF!,'Cx Descoberto SET'!N7,#REF!)</f>
        <v>#REF!</v>
      </c>
      <c r="O8" s="116" t="e">
        <f>SUMIF(#REF!,'Cx Descoberto SET'!O7,#REF!)</f>
        <v>#REF!</v>
      </c>
      <c r="P8" s="116" t="e">
        <f>SUMIF(#REF!,'Cx Descoberto SET'!P7,#REF!)</f>
        <v>#REF!</v>
      </c>
      <c r="Q8" s="116" t="e">
        <f>SUMIF(#REF!,'Cx Descoberto SET'!Q7,#REF!)</f>
        <v>#REF!</v>
      </c>
      <c r="R8" s="116" t="e">
        <f>SUMIF(#REF!,'Cx Descoberto SET'!R7,#REF!)</f>
        <v>#REF!</v>
      </c>
      <c r="S8" s="116" t="e">
        <f>SUMIF(#REF!,'Cx Descoberto SET'!S7,#REF!)</f>
        <v>#REF!</v>
      </c>
      <c r="T8" s="116" t="e">
        <f>SUMIF(#REF!,'Cx Descoberto SET'!T7,#REF!)</f>
        <v>#REF!</v>
      </c>
      <c r="U8" s="116" t="e">
        <f>SUMIF(#REF!,'Cx Descoberto SET'!U7,#REF!)</f>
        <v>#REF!</v>
      </c>
      <c r="V8" s="116" t="e">
        <f>SUMIF(#REF!,'Cx Descoberto SET'!V7,#REF!)</f>
        <v>#REF!</v>
      </c>
      <c r="W8" s="116" t="e">
        <f>SUMIF(#REF!,'Cx Descoberto SET'!W7,#REF!)</f>
        <v>#REF!</v>
      </c>
      <c r="X8" s="117" t="e">
        <f>SUM(D8:U8)</f>
        <v>#REF!</v>
      </c>
      <c r="Y8" s="117" t="e">
        <f>+V8+W8</f>
        <v>#REF!</v>
      </c>
      <c r="Z8" s="118" t="e">
        <f>Y8+X8</f>
        <v>#REF!</v>
      </c>
      <c r="AA8" s="27" t="e">
        <f>Z8/Y8</f>
        <v>#REF!</v>
      </c>
      <c r="AB8" s="28"/>
      <c r="AC8" s="29"/>
    </row>
    <row r="9" spans="1:32" s="75" customFormat="1" ht="20.100000000000001" customHeight="1" thickTop="1" thickBot="1" x14ac:dyDescent="0.25">
      <c r="A9" s="69"/>
      <c r="B9" s="70"/>
      <c r="C9" s="70"/>
      <c r="D9" s="71">
        <f>SUM(D8)</f>
        <v>1701119.3</v>
      </c>
      <c r="E9" s="71" t="e">
        <f t="shared" ref="E9:Y9" si="0">SUM(E8)</f>
        <v>#REF!</v>
      </c>
      <c r="F9" s="71" t="e">
        <f t="shared" si="0"/>
        <v>#REF!</v>
      </c>
      <c r="G9" s="71" t="e">
        <f t="shared" si="0"/>
        <v>#REF!</v>
      </c>
      <c r="H9" s="71" t="e">
        <f t="shared" si="0"/>
        <v>#REF!</v>
      </c>
      <c r="I9" s="71" t="e">
        <f t="shared" si="0"/>
        <v>#REF!</v>
      </c>
      <c r="J9" s="71" t="e">
        <f t="shared" si="0"/>
        <v>#REF!</v>
      </c>
      <c r="K9" s="71" t="e">
        <f t="shared" si="0"/>
        <v>#REF!</v>
      </c>
      <c r="L9" s="71" t="e">
        <f t="shared" si="0"/>
        <v>#REF!</v>
      </c>
      <c r="M9" s="71" t="e">
        <f t="shared" si="0"/>
        <v>#REF!</v>
      </c>
      <c r="N9" s="71" t="e">
        <f t="shared" si="0"/>
        <v>#REF!</v>
      </c>
      <c r="O9" s="71" t="e">
        <f t="shared" si="0"/>
        <v>#REF!</v>
      </c>
      <c r="P9" s="71" t="e">
        <f t="shared" si="0"/>
        <v>#REF!</v>
      </c>
      <c r="Q9" s="71" t="e">
        <f t="shared" si="0"/>
        <v>#REF!</v>
      </c>
      <c r="R9" s="71" t="e">
        <f t="shared" si="0"/>
        <v>#REF!</v>
      </c>
      <c r="S9" s="71"/>
      <c r="T9" s="71" t="e">
        <f t="shared" si="0"/>
        <v>#REF!</v>
      </c>
      <c r="U9" s="71" t="e">
        <f t="shared" si="0"/>
        <v>#REF!</v>
      </c>
      <c r="V9" s="71" t="e">
        <f t="shared" si="0"/>
        <v>#REF!</v>
      </c>
      <c r="W9" s="72" t="e">
        <f t="shared" si="0"/>
        <v>#REF!</v>
      </c>
      <c r="X9" s="71" t="e">
        <f t="shared" si="0"/>
        <v>#REF!</v>
      </c>
      <c r="Y9" s="71" t="e">
        <f t="shared" si="0"/>
        <v>#REF!</v>
      </c>
      <c r="Z9" s="119"/>
      <c r="AA9" s="73"/>
      <c r="AB9" s="74"/>
      <c r="AC9" s="69"/>
    </row>
    <row r="10" spans="1:32" ht="20.100000000000001" customHeight="1" thickTop="1" thickBot="1" x14ac:dyDescent="0.25">
      <c r="A10" s="102" t="s">
        <v>44</v>
      </c>
      <c r="D10" s="30"/>
      <c r="E10" s="158"/>
      <c r="F10" s="158"/>
      <c r="G10" s="158"/>
      <c r="H10" s="158"/>
      <c r="I10" s="158"/>
      <c r="J10" s="30"/>
      <c r="K10" s="30"/>
      <c r="L10" s="158"/>
      <c r="M10" s="158"/>
      <c r="N10" s="158"/>
      <c r="O10" s="158"/>
      <c r="P10" s="158"/>
      <c r="Q10" s="158"/>
      <c r="R10" s="158"/>
      <c r="S10" s="158"/>
      <c r="T10" s="30"/>
      <c r="U10" s="30"/>
      <c r="V10" s="158"/>
      <c r="W10" s="31"/>
      <c r="X10" s="30"/>
      <c r="Z10" s="120"/>
    </row>
    <row r="11" spans="1:32" s="1" customFormat="1" ht="20.100000000000001" customHeight="1" x14ac:dyDescent="0.2">
      <c r="A11" s="84">
        <v>88505</v>
      </c>
      <c r="B11" s="151">
        <v>1701119.3</v>
      </c>
      <c r="C11" s="31"/>
      <c r="D11" s="121">
        <f>-J36</f>
        <v>0</v>
      </c>
      <c r="E11" s="37" t="s">
        <v>35</v>
      </c>
      <c r="F11" s="32"/>
      <c r="G11" s="173"/>
      <c r="H11" s="17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147"/>
      <c r="X11" s="146"/>
      <c r="Y11" s="145"/>
      <c r="Z11" s="143"/>
      <c r="AA11" s="145"/>
      <c r="AB11" s="122"/>
      <c r="AC11" s="35"/>
      <c r="AD11" s="35"/>
      <c r="AE11" s="35"/>
      <c r="AF11" s="36"/>
    </row>
    <row r="12" spans="1:32" ht="20.100000000000001" customHeight="1" x14ac:dyDescent="0.2">
      <c r="A12" s="85"/>
      <c r="B12" s="152"/>
      <c r="D12" s="121">
        <v>0</v>
      </c>
      <c r="E12" s="37" t="s">
        <v>74</v>
      </c>
      <c r="F12" s="160"/>
      <c r="G12" s="113"/>
      <c r="H12" s="113"/>
      <c r="I12" s="38"/>
      <c r="L12" s="153"/>
      <c r="M12" s="153"/>
      <c r="O12" s="39"/>
      <c r="P12" s="121"/>
      <c r="Q12" s="158"/>
      <c r="R12" s="158"/>
      <c r="S12" s="158"/>
      <c r="T12" s="121"/>
      <c r="U12" s="121"/>
      <c r="V12" s="123"/>
      <c r="W12" s="147"/>
      <c r="X12" s="146"/>
      <c r="Y12" s="145"/>
      <c r="Z12" s="143"/>
      <c r="AA12" s="145"/>
      <c r="AC12" s="34"/>
      <c r="AD12" s="35"/>
      <c r="AE12" s="35"/>
      <c r="AF12" s="36"/>
    </row>
    <row r="13" spans="1:32" ht="20.100000000000001" customHeight="1" x14ac:dyDescent="0.2">
      <c r="A13" s="85"/>
      <c r="B13" s="152"/>
      <c r="D13" s="124">
        <f>SUM(D9:D12)</f>
        <v>1701119.3</v>
      </c>
      <c r="E13" s="40" t="s">
        <v>39</v>
      </c>
      <c r="F13" s="125"/>
      <c r="G13" s="113"/>
      <c r="H13" s="113"/>
      <c r="I13" s="38"/>
      <c r="L13" s="153"/>
      <c r="M13" s="153"/>
      <c r="O13" s="39"/>
      <c r="P13" s="39"/>
      <c r="U13" s="121"/>
      <c r="V13" s="123"/>
      <c r="W13" s="147"/>
      <c r="X13" s="146"/>
      <c r="Y13" s="145"/>
      <c r="Z13" s="103" t="e">
        <f>SUM(Z8:Z12)</f>
        <v>#REF!</v>
      </c>
      <c r="AA13" s="145"/>
      <c r="AC13" s="34"/>
      <c r="AD13" s="35"/>
      <c r="AE13" s="35"/>
      <c r="AF13" s="36" t="s">
        <v>3</v>
      </c>
    </row>
    <row r="14" spans="1:32" ht="20.100000000000001" customHeight="1" x14ac:dyDescent="0.2">
      <c r="A14" s="85"/>
      <c r="B14" s="150"/>
      <c r="D14" s="40"/>
      <c r="E14" s="40"/>
      <c r="F14" s="125"/>
      <c r="G14" s="161"/>
      <c r="H14" s="38"/>
      <c r="I14" s="38"/>
      <c r="L14" s="153"/>
      <c r="M14" s="153"/>
      <c r="O14" s="39"/>
      <c r="P14" s="39"/>
      <c r="U14" s="121"/>
      <c r="V14" s="123"/>
      <c r="W14" s="147"/>
      <c r="X14" s="146"/>
      <c r="Y14" s="145"/>
      <c r="Z14" s="143"/>
      <c r="AA14" s="145"/>
      <c r="AC14" s="34"/>
      <c r="AD14" s="35"/>
      <c r="AE14" s="35"/>
      <c r="AF14" s="36"/>
    </row>
    <row r="15" spans="1:32" ht="20.100000000000001" customHeight="1" thickBot="1" x14ac:dyDescent="0.25">
      <c r="A15" s="85"/>
      <c r="B15" s="148"/>
      <c r="D15" s="121">
        <f>-J36</f>
        <v>0</v>
      </c>
      <c r="E15" s="37" t="s">
        <v>35</v>
      </c>
      <c r="H15" s="38"/>
      <c r="I15" s="38"/>
      <c r="J15" s="121"/>
      <c r="L15" s="153"/>
      <c r="M15" s="153"/>
      <c r="O15" s="39"/>
      <c r="P15" s="39"/>
      <c r="U15" s="121"/>
      <c r="V15" s="123"/>
      <c r="W15" s="147"/>
      <c r="X15" s="146"/>
      <c r="Y15" s="145"/>
      <c r="Z15" s="143"/>
      <c r="AA15" s="145"/>
      <c r="AC15" s="34"/>
      <c r="AD15" s="35"/>
      <c r="AE15" s="35"/>
      <c r="AF15" s="36"/>
    </row>
    <row r="16" spans="1:32" ht="20.100000000000001" customHeight="1" thickBot="1" x14ac:dyDescent="0.25">
      <c r="A16" s="149" t="s">
        <v>0</v>
      </c>
      <c r="B16" s="101">
        <f>SUM(B11:B15)</f>
        <v>1701119.3</v>
      </c>
      <c r="D16" s="121">
        <f>K36</f>
        <v>0</v>
      </c>
      <c r="E16" s="37" t="s">
        <v>36</v>
      </c>
      <c r="G16" s="162"/>
      <c r="H16" s="38"/>
      <c r="I16" s="38"/>
      <c r="L16" s="153"/>
      <c r="M16" s="153"/>
      <c r="O16" s="39"/>
      <c r="P16" s="39"/>
      <c r="V16" s="123"/>
      <c r="W16" s="147"/>
      <c r="X16" s="146"/>
      <c r="Y16" s="145"/>
      <c r="Z16" s="143"/>
      <c r="AA16" s="145"/>
      <c r="AC16" s="34"/>
      <c r="AD16" s="35"/>
      <c r="AE16" s="35"/>
      <c r="AF16" s="36"/>
    </row>
    <row r="17" spans="1:32" ht="20.100000000000001" customHeight="1" x14ac:dyDescent="0.2">
      <c r="A17" s="93"/>
      <c r="B17" s="126"/>
      <c r="D17" s="127">
        <f>SUM(D15:D16)</f>
        <v>0</v>
      </c>
      <c r="E17" s="40" t="s">
        <v>40</v>
      </c>
      <c r="G17" s="163"/>
      <c r="L17" s="153"/>
      <c r="M17" s="153"/>
      <c r="O17" s="164"/>
      <c r="P17" s="164"/>
      <c r="Q17" s="164"/>
      <c r="R17" s="164"/>
      <c r="S17" s="164"/>
      <c r="W17" s="147"/>
      <c r="X17" s="146"/>
      <c r="Y17" s="145"/>
      <c r="Z17" s="143"/>
      <c r="AA17" s="145"/>
      <c r="AC17" s="34"/>
      <c r="AD17" s="35"/>
      <c r="AE17" s="35"/>
      <c r="AF17" s="36"/>
    </row>
    <row r="18" spans="1:32" ht="20.100000000000001" customHeight="1" x14ac:dyDescent="0.2">
      <c r="A18" s="93"/>
      <c r="B18" s="126"/>
      <c r="D18" s="124">
        <v>0</v>
      </c>
      <c r="E18" s="37" t="s">
        <v>45</v>
      </c>
      <c r="L18" s="153"/>
      <c r="M18" s="165"/>
      <c r="O18" s="164"/>
      <c r="P18" s="42"/>
      <c r="W18" s="147"/>
      <c r="X18" s="146"/>
      <c r="Y18" s="145"/>
      <c r="Z18" s="143"/>
      <c r="AA18" s="145"/>
      <c r="AC18" s="34"/>
      <c r="AD18" s="35"/>
      <c r="AE18" s="35"/>
      <c r="AF18" s="36"/>
    </row>
    <row r="19" spans="1:32" ht="20.100000000000001" customHeight="1" x14ac:dyDescent="0.2">
      <c r="A19" s="93"/>
      <c r="B19" s="126"/>
      <c r="C19" s="43"/>
      <c r="D19" s="124">
        <f>0-(SUM(D17:D18))</f>
        <v>0</v>
      </c>
      <c r="E19" s="37" t="s">
        <v>72</v>
      </c>
      <c r="I19" s="2" t="s">
        <v>3</v>
      </c>
      <c r="M19" s="121"/>
      <c r="W19" s="141"/>
      <c r="X19" s="142"/>
      <c r="Y19" s="159"/>
      <c r="AA19" s="64"/>
      <c r="AC19" s="34"/>
      <c r="AD19" s="35"/>
      <c r="AE19" s="35"/>
      <c r="AF19" s="36"/>
    </row>
    <row r="20" spans="1:32" ht="20.100000000000001" customHeight="1" x14ac:dyDescent="0.2">
      <c r="A20" s="93"/>
      <c r="B20" s="126"/>
      <c r="D20" s="43"/>
      <c r="E20" s="37"/>
      <c r="M20" s="121"/>
      <c r="W20" s="141"/>
      <c r="X20" s="142"/>
      <c r="Y20" s="159"/>
      <c r="Z20" s="143"/>
      <c r="AA20" s="64"/>
      <c r="AC20" s="34"/>
      <c r="AD20" s="35"/>
      <c r="AE20" s="35"/>
      <c r="AF20" s="36"/>
    </row>
    <row r="21" spans="1:32" ht="20.100000000000001" customHeight="1" x14ac:dyDescent="0.2">
      <c r="A21" s="93"/>
      <c r="B21" s="126"/>
      <c r="D21" s="41"/>
      <c r="E21" s="37"/>
      <c r="J21" s="121"/>
      <c r="M21" s="121"/>
      <c r="W21" s="141"/>
      <c r="X21" s="142"/>
      <c r="Y21" s="159"/>
      <c r="Z21" s="143"/>
      <c r="AA21" s="64"/>
      <c r="AC21" s="34"/>
      <c r="AD21" s="35"/>
      <c r="AE21" s="35"/>
    </row>
    <row r="22" spans="1:32" ht="20.100000000000001" customHeight="1" x14ac:dyDescent="0.2">
      <c r="A22" s="93"/>
      <c r="B22" s="126"/>
      <c r="D22" s="124" t="e">
        <f>-Z8</f>
        <v>#REF!</v>
      </c>
      <c r="E22" s="37" t="s">
        <v>37</v>
      </c>
      <c r="F22" s="44"/>
      <c r="J22" s="38"/>
      <c r="W22" s="141"/>
      <c r="X22" s="142"/>
      <c r="Y22" s="159"/>
      <c r="Z22" s="143"/>
      <c r="AA22" s="64"/>
      <c r="AC22" s="34"/>
      <c r="AD22" s="35"/>
      <c r="AE22" s="35"/>
    </row>
    <row r="23" spans="1:32" ht="20.100000000000001" customHeight="1" x14ac:dyDescent="0.2">
      <c r="A23" s="93"/>
      <c r="B23" s="126"/>
      <c r="C23" s="31"/>
      <c r="D23" s="124">
        <v>0</v>
      </c>
      <c r="E23" s="37" t="s">
        <v>75</v>
      </c>
      <c r="J23" s="38"/>
      <c r="W23" s="141"/>
      <c r="X23" s="142"/>
      <c r="Y23" s="159"/>
      <c r="Z23" s="143"/>
      <c r="AA23" s="64"/>
      <c r="AC23" s="34"/>
      <c r="AD23" s="35"/>
      <c r="AE23" s="35"/>
      <c r="AF23" s="45"/>
    </row>
    <row r="24" spans="1:32" ht="20.100000000000001" customHeight="1" x14ac:dyDescent="0.2">
      <c r="A24" s="93"/>
      <c r="B24" s="126"/>
      <c r="C24" s="46"/>
      <c r="D24" s="124" t="e">
        <f>#REF!</f>
        <v>#REF!</v>
      </c>
      <c r="E24" s="37" t="s">
        <v>41</v>
      </c>
      <c r="W24" s="141"/>
      <c r="X24" s="142"/>
      <c r="Y24" s="159"/>
      <c r="Z24" s="143"/>
      <c r="AA24" s="64"/>
      <c r="AC24" s="34"/>
      <c r="AD24" s="35"/>
      <c r="AE24" s="35"/>
      <c r="AF24" s="36"/>
    </row>
    <row r="25" spans="1:32" ht="20.100000000000001" customHeight="1" x14ac:dyDescent="0.2">
      <c r="A25" s="93"/>
      <c r="B25" s="126"/>
      <c r="C25" s="43"/>
      <c r="D25" s="140" t="e">
        <f>SUM(D13+D18+D19+D22+D23+D24)</f>
        <v>#REF!</v>
      </c>
      <c r="E25" s="231" t="s">
        <v>38</v>
      </c>
      <c r="F25" s="231"/>
      <c r="W25" s="141"/>
      <c r="X25" s="142"/>
      <c r="Y25" s="159"/>
      <c r="Z25" s="143"/>
      <c r="AA25" s="64"/>
      <c r="AC25" s="34"/>
      <c r="AD25" s="35"/>
      <c r="AE25" s="35"/>
      <c r="AF25" s="36"/>
    </row>
    <row r="26" spans="1:32" ht="20.100000000000001" customHeight="1" thickBot="1" x14ac:dyDescent="0.25">
      <c r="A26" s="93"/>
      <c r="B26" s="126"/>
      <c r="C26" s="43"/>
      <c r="W26" s="141"/>
      <c r="X26" s="142"/>
      <c r="Y26" s="159"/>
      <c r="Z26" s="143"/>
      <c r="AA26" s="64"/>
      <c r="AC26" s="34"/>
      <c r="AD26" s="35"/>
      <c r="AE26" s="35"/>
      <c r="AF26" s="45"/>
    </row>
    <row r="27" spans="1:32" ht="20.100000000000001" customHeight="1" x14ac:dyDescent="0.2">
      <c r="A27" s="93"/>
      <c r="B27" s="126"/>
      <c r="C27" s="43"/>
      <c r="D27" s="38"/>
      <c r="E27" s="1"/>
      <c r="H27" s="49"/>
      <c r="I27" s="50"/>
      <c r="J27" s="76" t="s">
        <v>59</v>
      </c>
      <c r="K27" s="76" t="s">
        <v>60</v>
      </c>
      <c r="L27" s="77"/>
      <c r="W27" s="141"/>
      <c r="X27" s="142"/>
      <c r="Y27" s="159"/>
      <c r="Z27" s="143"/>
      <c r="AA27" s="64"/>
      <c r="AC27" s="34"/>
      <c r="AD27" s="35"/>
      <c r="AE27" s="35"/>
      <c r="AF27" s="47"/>
    </row>
    <row r="28" spans="1:32" ht="20.100000000000001" customHeight="1" x14ac:dyDescent="0.2">
      <c r="A28" s="93"/>
      <c r="B28" s="126"/>
      <c r="C28" s="43"/>
      <c r="D28" s="38"/>
      <c r="H28" s="51" t="s">
        <v>73</v>
      </c>
      <c r="I28" s="52"/>
      <c r="J28" s="52"/>
      <c r="K28" s="52"/>
      <c r="L28" s="53"/>
      <c r="W28" s="141"/>
      <c r="X28" s="142"/>
      <c r="Y28" s="166"/>
      <c r="Z28" s="143"/>
      <c r="AA28" s="64"/>
      <c r="AB28" s="1" t="s">
        <v>3</v>
      </c>
      <c r="AC28" s="34"/>
      <c r="AD28" s="35"/>
      <c r="AE28" s="35"/>
      <c r="AF28" s="47"/>
    </row>
    <row r="29" spans="1:32" ht="20.100000000000001" customHeight="1" x14ac:dyDescent="0.2">
      <c r="A29" s="93"/>
      <c r="B29" s="126"/>
      <c r="C29" s="43"/>
      <c r="D29" s="63"/>
      <c r="E29" s="129"/>
      <c r="H29" s="51"/>
      <c r="I29" s="52"/>
      <c r="J29" s="52"/>
      <c r="K29" s="52"/>
      <c r="L29" s="53"/>
      <c r="AB29" s="128" t="s">
        <v>3</v>
      </c>
      <c r="AC29" s="34"/>
      <c r="AD29" s="35"/>
      <c r="AE29" s="35"/>
      <c r="AF29" s="47"/>
    </row>
    <row r="30" spans="1:32" ht="20.100000000000001" customHeight="1" x14ac:dyDescent="0.2">
      <c r="A30" s="93"/>
      <c r="B30" s="126"/>
      <c r="C30" s="43"/>
      <c r="D30" s="48"/>
      <c r="E30" s="129"/>
      <c r="H30" s="54">
        <v>6859</v>
      </c>
      <c r="I30" s="55"/>
      <c r="J30" s="95">
        <v>0</v>
      </c>
      <c r="K30" s="95">
        <v>0</v>
      </c>
      <c r="L30" s="134"/>
      <c r="M30" s="2" t="s">
        <v>79</v>
      </c>
      <c r="AC30" s="34"/>
      <c r="AD30" s="35"/>
      <c r="AE30" s="35"/>
      <c r="AF30" s="36"/>
    </row>
    <row r="31" spans="1:32" ht="20.100000000000001" customHeight="1" x14ac:dyDescent="0.2">
      <c r="A31" s="93"/>
      <c r="B31" s="126"/>
      <c r="C31" s="43"/>
      <c r="D31" s="48"/>
      <c r="E31" s="129"/>
      <c r="G31" s="62"/>
      <c r="H31" s="54"/>
      <c r="I31" s="55"/>
      <c r="J31" s="83"/>
      <c r="K31" s="97"/>
      <c r="L31" s="96">
        <f>SUM(K30:K30)</f>
        <v>0</v>
      </c>
      <c r="M31" s="154"/>
      <c r="AC31" s="34"/>
      <c r="AD31" s="35"/>
      <c r="AE31" s="35"/>
      <c r="AF31" s="36"/>
    </row>
    <row r="32" spans="1:32" ht="20.100000000000001" customHeight="1" x14ac:dyDescent="0.2">
      <c r="A32" s="93"/>
      <c r="B32" s="126"/>
      <c r="C32" s="43"/>
      <c r="D32" s="48"/>
      <c r="E32" s="129"/>
      <c r="G32" s="62"/>
      <c r="H32" s="57" t="s">
        <v>42</v>
      </c>
      <c r="I32" s="58"/>
      <c r="J32" s="58"/>
      <c r="K32" s="58"/>
      <c r="L32" s="59"/>
      <c r="AC32" s="34"/>
      <c r="AD32" s="35"/>
      <c r="AE32" s="35"/>
      <c r="AF32" s="36"/>
    </row>
    <row r="33" spans="1:32" ht="20.100000000000001" customHeight="1" x14ac:dyDescent="0.2">
      <c r="A33" s="93"/>
      <c r="B33" s="126"/>
      <c r="C33" s="43"/>
      <c r="D33" s="48"/>
      <c r="E33" s="129"/>
      <c r="G33" s="62"/>
      <c r="H33" s="60">
        <v>6860</v>
      </c>
      <c r="I33" s="61"/>
      <c r="J33" s="98">
        <v>0</v>
      </c>
      <c r="K33" s="98">
        <v>0</v>
      </c>
      <c r="L33" s="99"/>
      <c r="M33" s="2" t="s">
        <v>80</v>
      </c>
      <c r="AC33" s="34"/>
      <c r="AD33" s="35"/>
      <c r="AE33" s="35"/>
      <c r="AF33" s="36"/>
    </row>
    <row r="34" spans="1:32" ht="20.100000000000001" customHeight="1" x14ac:dyDescent="0.2">
      <c r="A34" s="93"/>
      <c r="B34" s="126"/>
      <c r="C34" s="43"/>
      <c r="D34" s="48"/>
      <c r="E34" s="129"/>
      <c r="G34" s="62"/>
      <c r="H34" s="60"/>
      <c r="I34" s="61"/>
      <c r="J34" s="135"/>
      <c r="K34" s="136"/>
      <c r="L34" s="137">
        <f>SUM(K33:K33)</f>
        <v>0</v>
      </c>
      <c r="AC34" s="34"/>
      <c r="AD34" s="35"/>
      <c r="AE34" s="35"/>
      <c r="AF34" s="36"/>
    </row>
    <row r="35" spans="1:32" ht="20.100000000000001" customHeight="1" x14ac:dyDescent="0.2">
      <c r="A35" s="93"/>
      <c r="B35" s="126"/>
      <c r="C35" s="43"/>
      <c r="G35" s="62"/>
      <c r="H35" s="54"/>
      <c r="I35" s="52"/>
      <c r="J35" s="138"/>
      <c r="K35" s="138"/>
      <c r="L35" s="139"/>
      <c r="M35" s="155"/>
      <c r="AC35" s="34"/>
      <c r="AD35" s="35"/>
      <c r="AE35" s="35"/>
      <c r="AF35" s="36"/>
    </row>
    <row r="36" spans="1:32" ht="20.100000000000001" customHeight="1" thickBot="1" x14ac:dyDescent="0.25">
      <c r="A36" s="93"/>
      <c r="B36" s="126"/>
      <c r="C36" s="56"/>
      <c r="G36" s="62"/>
      <c r="H36" s="81" t="s">
        <v>43</v>
      </c>
      <c r="I36" s="82"/>
      <c r="J36" s="65">
        <f>SUM(J30:J35)</f>
        <v>0</v>
      </c>
      <c r="K36" s="65">
        <f>SUM(K30:K35)</f>
        <v>0</v>
      </c>
      <c r="L36" s="100">
        <f>J36-K36</f>
        <v>0</v>
      </c>
      <c r="M36" s="155"/>
      <c r="AC36" s="34"/>
      <c r="AD36" s="35"/>
      <c r="AE36" s="35"/>
      <c r="AF36" s="36"/>
    </row>
    <row r="37" spans="1:32" ht="20.100000000000001" customHeight="1" x14ac:dyDescent="0.2">
      <c r="A37" s="93"/>
      <c r="B37" s="126"/>
      <c r="C37" s="56"/>
      <c r="G37" s="62"/>
      <c r="J37" s="167"/>
      <c r="AC37" s="34"/>
      <c r="AD37" s="35"/>
      <c r="AE37" s="35"/>
      <c r="AF37" s="36"/>
    </row>
    <row r="38" spans="1:32" ht="20.100000000000001" customHeight="1" x14ac:dyDescent="0.2">
      <c r="A38" s="93"/>
      <c r="B38" s="126"/>
      <c r="F38" s="1"/>
      <c r="G38" s="62"/>
      <c r="H38" s="222"/>
      <c r="I38" s="222"/>
      <c r="J38" s="222"/>
      <c r="K38" s="222"/>
      <c r="L38" s="222"/>
      <c r="AC38" s="34"/>
      <c r="AD38" s="35"/>
      <c r="AE38" s="35"/>
      <c r="AF38" s="36"/>
    </row>
    <row r="39" spans="1:32" ht="20.100000000000001" customHeight="1" x14ac:dyDescent="0.2">
      <c r="A39" s="93"/>
      <c r="B39" s="126"/>
      <c r="G39" s="62"/>
      <c r="H39" s="222"/>
      <c r="I39" s="222"/>
      <c r="J39" s="222"/>
      <c r="K39" s="222"/>
      <c r="L39" s="222"/>
      <c r="AC39" s="34"/>
      <c r="AD39" s="35"/>
      <c r="AE39" s="35"/>
      <c r="AF39" s="36"/>
    </row>
    <row r="40" spans="1:32" s="1" customFormat="1" ht="20.100000000000001" customHeight="1" x14ac:dyDescent="0.2">
      <c r="A40" s="93"/>
      <c r="B40" s="1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3"/>
      <c r="X40" s="79"/>
      <c r="Y40" s="2"/>
      <c r="Z40" s="78"/>
      <c r="AA40" s="37"/>
      <c r="AB40" s="128"/>
      <c r="AD40" s="2"/>
      <c r="AE40" s="2"/>
      <c r="AF40" s="2"/>
    </row>
    <row r="41" spans="1:32" s="1" customFormat="1" ht="20.100000000000001" customHeight="1" x14ac:dyDescent="0.2">
      <c r="A41" s="93"/>
      <c r="B41" s="12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33"/>
      <c r="X41" s="79"/>
      <c r="Y41" s="2"/>
      <c r="Z41" s="78"/>
      <c r="AA41" s="37"/>
      <c r="AB41" s="128"/>
      <c r="AD41" s="2"/>
      <c r="AE41" s="2"/>
      <c r="AF41" s="2"/>
    </row>
    <row r="42" spans="1:32" s="86" customFormat="1" ht="20.100000000000001" customHeight="1" x14ac:dyDescent="0.2">
      <c r="A42" s="130"/>
      <c r="B42" s="131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  <c r="W42" s="89"/>
      <c r="X42" s="90"/>
      <c r="Y42" s="87"/>
      <c r="Z42" s="91"/>
      <c r="AA42" s="92"/>
      <c r="AB42" s="132"/>
      <c r="AD42" s="87"/>
      <c r="AE42" s="87"/>
      <c r="AF42" s="87"/>
    </row>
    <row r="43" spans="1:32" s="1" customFormat="1" ht="20.100000000000001" customHeight="1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AB43" s="128"/>
      <c r="AD43" s="2"/>
      <c r="AE43" s="2"/>
      <c r="AF43" s="2"/>
    </row>
    <row r="44" spans="1:32" s="1" customFormat="1" ht="20.100000000000001" customHeight="1" x14ac:dyDescent="0.2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141"/>
      <c r="X44" s="142"/>
      <c r="Y44" s="166"/>
      <c r="Z44" s="143"/>
      <c r="AA44" s="64"/>
      <c r="AB44" s="128"/>
      <c r="AD44" s="2"/>
      <c r="AE44" s="2"/>
      <c r="AF44" s="2"/>
    </row>
    <row r="45" spans="1:32" s="1" customFormat="1" ht="20.100000000000001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141"/>
      <c r="X45" s="142"/>
      <c r="Y45" s="166"/>
      <c r="Z45" s="143"/>
      <c r="AA45" s="64"/>
      <c r="AB45" s="128"/>
      <c r="AD45" s="2"/>
      <c r="AE45" s="2"/>
      <c r="AF45" s="2"/>
    </row>
    <row r="46" spans="1:32" s="1" customFormat="1" ht="20.100000000000001" customHeight="1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141"/>
      <c r="X46" s="142"/>
      <c r="Y46" s="166"/>
      <c r="Z46" s="143"/>
      <c r="AA46" s="64"/>
      <c r="AB46" s="128"/>
      <c r="AD46" s="2"/>
      <c r="AE46" s="2"/>
      <c r="AF46" s="2"/>
    </row>
    <row r="47" spans="1:32" s="1" customFormat="1" ht="20.100000000000001" customHeight="1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141"/>
      <c r="X47" s="142"/>
      <c r="Y47" s="166"/>
      <c r="Z47" s="143"/>
      <c r="AA47" s="64"/>
      <c r="AB47" s="128"/>
      <c r="AD47" s="2"/>
      <c r="AE47" s="2"/>
      <c r="AF47" s="2"/>
    </row>
    <row r="48" spans="1:32" s="1" customFormat="1" ht="20.100000000000001" customHeight="1" x14ac:dyDescent="0.2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W48" s="141"/>
      <c r="X48" s="142"/>
      <c r="Y48" s="166"/>
      <c r="Z48" s="143"/>
      <c r="AA48" s="64"/>
      <c r="AB48" s="128"/>
      <c r="AD48" s="2"/>
      <c r="AE48" s="2"/>
      <c r="AF48" s="2"/>
    </row>
    <row r="49" spans="4:32" s="1" customFormat="1" ht="20.100000000000001" customHeight="1" x14ac:dyDescent="0.2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  <c r="AB49" s="128"/>
      <c r="AD49" s="2"/>
      <c r="AE49" s="2"/>
      <c r="AF49" s="2"/>
    </row>
    <row r="50" spans="4:32" s="1" customFormat="1" ht="20.100000000000001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AB50" s="128"/>
      <c r="AD50" s="2"/>
      <c r="AE50" s="2"/>
      <c r="AF50" s="2"/>
    </row>
    <row r="51" spans="4:32" s="1" customFormat="1" ht="20.100000000000001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W51" s="33"/>
      <c r="X51" s="79"/>
      <c r="Y51" s="2"/>
      <c r="Z51" s="78"/>
      <c r="AA51" s="37"/>
      <c r="AB51" s="128"/>
      <c r="AD51" s="2"/>
      <c r="AE51" s="2"/>
      <c r="AF51" s="2"/>
    </row>
    <row r="52" spans="4:32" s="1" customFormat="1" ht="20.100000000000001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  <c r="W52" s="33"/>
      <c r="X52" s="79"/>
      <c r="Y52" s="2"/>
      <c r="Z52" s="78"/>
      <c r="AA52" s="37"/>
      <c r="AB52" s="128"/>
      <c r="AD52" s="2"/>
      <c r="AE52" s="2"/>
      <c r="AF52" s="2"/>
    </row>
    <row r="53" spans="4:32" s="1" customFormat="1" ht="20.100000000000001" customHeight="1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  <c r="W53" s="33"/>
      <c r="X53" s="79"/>
      <c r="Y53" s="2"/>
      <c r="Z53" s="78"/>
      <c r="AA53" s="37"/>
      <c r="AB53" s="128"/>
      <c r="AD53" s="2"/>
      <c r="AE53" s="2"/>
      <c r="AF53" s="2"/>
    </row>
    <row r="54" spans="4:32" s="1" customFormat="1" ht="20.100000000000001" customHeight="1" x14ac:dyDescent="0.2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  <c r="W54" s="33"/>
      <c r="X54" s="79"/>
      <c r="Y54" s="2"/>
      <c r="Z54" s="78"/>
      <c r="AA54" s="37"/>
      <c r="AB54" s="128"/>
      <c r="AD54" s="2"/>
      <c r="AE54" s="2"/>
      <c r="AF54" s="2"/>
    </row>
    <row r="55" spans="4:32" s="1" customFormat="1" ht="20.100000000000001" customHeight="1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W55" s="33"/>
      <c r="X55" s="79"/>
      <c r="Y55" s="2"/>
      <c r="Z55" s="78"/>
      <c r="AA55" s="37"/>
      <c r="AB55" s="128"/>
      <c r="AD55" s="2"/>
      <c r="AE55" s="2"/>
      <c r="AF55" s="2"/>
    </row>
    <row r="56" spans="4:32" s="1" customFormat="1" ht="20.100000000000001" customHeight="1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  <c r="W56" s="33"/>
      <c r="X56" s="79"/>
      <c r="Y56" s="2"/>
      <c r="Z56" s="78"/>
      <c r="AA56" s="37"/>
      <c r="AB56" s="128"/>
      <c r="AD56" s="2"/>
      <c r="AE56" s="2"/>
      <c r="AF56" s="2"/>
    </row>
    <row r="57" spans="4:32" s="1" customFormat="1" ht="20.100000000000001" customHeight="1" x14ac:dyDescent="0.2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  <c r="W57" s="33"/>
      <c r="X57" s="79"/>
      <c r="Y57" s="2"/>
      <c r="Z57" s="78"/>
      <c r="AA57" s="37"/>
      <c r="AB57" s="128"/>
      <c r="AD57" s="2"/>
      <c r="AE57" s="2"/>
      <c r="AF57" s="2"/>
    </row>
    <row r="58" spans="4:32" s="1" customFormat="1" ht="20.100000000000001" customHeight="1" x14ac:dyDescent="0.2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/>
      <c r="W58" s="33"/>
      <c r="X58" s="79"/>
      <c r="Y58" s="2"/>
      <c r="Z58" s="78"/>
      <c r="AA58" s="37"/>
      <c r="AB58" s="128"/>
      <c r="AD58" s="2"/>
      <c r="AE58" s="2"/>
      <c r="AF58" s="2"/>
    </row>
    <row r="59" spans="4:32" s="1" customFormat="1" ht="20.100000000000001" customHeight="1" x14ac:dyDescent="0.2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  <c r="W59" s="33"/>
      <c r="X59" s="79"/>
      <c r="Y59" s="2"/>
      <c r="Z59" s="78"/>
      <c r="AA59" s="37"/>
      <c r="AB59" s="128"/>
      <c r="AD59" s="2"/>
      <c r="AE59" s="2"/>
      <c r="AF59" s="2"/>
    </row>
    <row r="60" spans="4:32" s="1" customFormat="1" ht="20.100000000000001" customHeigh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/>
      <c r="W60" s="33"/>
      <c r="X60" s="79"/>
      <c r="Y60" s="2"/>
      <c r="Z60" s="78"/>
      <c r="AA60" s="37"/>
      <c r="AB60" s="128"/>
      <c r="AD60" s="2"/>
      <c r="AE60" s="2"/>
      <c r="AF60" s="2"/>
    </row>
    <row r="61" spans="4:32" s="1" customFormat="1" ht="20.100000000000001" customHeight="1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/>
      <c r="W61" s="33"/>
      <c r="X61" s="79"/>
      <c r="Y61" s="2"/>
      <c r="Z61" s="78"/>
      <c r="AA61" s="37"/>
      <c r="AB61" s="128"/>
      <c r="AD61" s="2"/>
      <c r="AE61" s="2"/>
      <c r="AF61" s="2"/>
    </row>
    <row r="62" spans="4:32" s="1" customFormat="1" ht="20.100000000000001" customHeight="1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  <c r="W62" s="33"/>
      <c r="X62" s="79"/>
      <c r="Y62" s="2"/>
      <c r="Z62" s="78"/>
      <c r="AA62" s="37"/>
      <c r="AB62" s="128"/>
      <c r="AD62" s="2"/>
      <c r="AE62" s="2"/>
      <c r="AF62" s="2"/>
    </row>
    <row r="63" spans="4:32" s="1" customFormat="1" ht="20.100000000000001" customHeight="1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"/>
      <c r="W63" s="33"/>
      <c r="X63" s="79"/>
      <c r="Y63" s="2"/>
      <c r="Z63" s="78"/>
      <c r="AA63" s="37"/>
      <c r="AB63" s="128"/>
      <c r="AD63" s="2"/>
      <c r="AE63" s="2"/>
      <c r="AF63" s="2"/>
    </row>
    <row r="64" spans="4:32" s="1" customFormat="1" ht="20.100000000000001" customHeight="1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  <c r="W64" s="33"/>
      <c r="X64" s="79"/>
      <c r="Y64" s="2"/>
      <c r="Z64" s="78"/>
      <c r="AA64" s="37"/>
      <c r="AB64" s="128"/>
      <c r="AD64" s="2"/>
      <c r="AE64" s="2"/>
      <c r="AF64" s="2"/>
    </row>
    <row r="65" spans="4:32" s="1" customFormat="1" ht="20.100000000000001" customHeight="1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"/>
      <c r="W65" s="33"/>
      <c r="X65" s="79"/>
      <c r="Y65" s="2"/>
      <c r="Z65" s="78"/>
      <c r="AA65" s="37"/>
      <c r="AB65" s="128"/>
      <c r="AD65" s="2"/>
      <c r="AE65" s="2"/>
      <c r="AF65" s="2"/>
    </row>
    <row r="66" spans="4:32" s="1" customFormat="1" ht="20.100000000000001" customHeight="1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/>
      <c r="W66" s="33"/>
      <c r="X66" s="79"/>
      <c r="Y66" s="2"/>
      <c r="Z66" s="78"/>
      <c r="AA66" s="37"/>
      <c r="AB66" s="128"/>
      <c r="AD66" s="2"/>
      <c r="AE66" s="2"/>
      <c r="AF66" s="2"/>
    </row>
    <row r="67" spans="4:32" s="1" customFormat="1" ht="20.100000000000001" customHeight="1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  <c r="W67" s="33"/>
      <c r="X67" s="79"/>
      <c r="Y67" s="2"/>
      <c r="Z67" s="78"/>
      <c r="AA67" s="37"/>
      <c r="AB67" s="128"/>
      <c r="AD67" s="2"/>
      <c r="AE67" s="2"/>
      <c r="AF67" s="2"/>
    </row>
    <row r="68" spans="4:32" s="1" customFormat="1" ht="20.100000000000001" customHeight="1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W68" s="33"/>
      <c r="X68" s="79"/>
      <c r="Y68" s="2"/>
      <c r="Z68" s="78"/>
      <c r="AA68" s="37"/>
      <c r="AB68" s="128"/>
      <c r="AD68" s="2"/>
      <c r="AE68" s="2"/>
      <c r="AF68" s="2"/>
    </row>
    <row r="69" spans="4:32" s="1" customFormat="1" ht="20.100000000000001" customHeight="1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W69" s="33"/>
      <c r="X69" s="79"/>
      <c r="Y69" s="2"/>
      <c r="Z69" s="78"/>
      <c r="AA69" s="37"/>
      <c r="AB69" s="128"/>
      <c r="AD69" s="2"/>
      <c r="AE69" s="2"/>
      <c r="AF69" s="2"/>
    </row>
    <row r="70" spans="4:32" s="1" customFormat="1" ht="20.100000000000001" customHeight="1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W70" s="33"/>
      <c r="X70" s="79"/>
      <c r="Y70" s="2"/>
      <c r="Z70" s="78"/>
      <c r="AA70" s="37"/>
      <c r="AB70" s="128"/>
      <c r="AD70" s="2"/>
      <c r="AE70" s="2"/>
      <c r="AF70" s="2"/>
    </row>
    <row r="71" spans="4:32" s="1" customFormat="1" ht="20.100000000000001" customHeight="1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W71" s="33"/>
      <c r="X71" s="79"/>
      <c r="Y71" s="2"/>
      <c r="Z71" s="78"/>
      <c r="AA71" s="37"/>
      <c r="AB71" s="128"/>
      <c r="AD71" s="2"/>
      <c r="AE71" s="2"/>
      <c r="AF71" s="2"/>
    </row>
    <row r="72" spans="4:32" s="1" customFormat="1" ht="20.100000000000001" customHeight="1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W72" s="33"/>
      <c r="X72" s="79"/>
      <c r="Y72" s="2"/>
      <c r="Z72" s="78"/>
      <c r="AA72" s="37"/>
      <c r="AB72" s="128"/>
      <c r="AD72" s="2"/>
      <c r="AE72" s="2"/>
      <c r="AF72" s="2"/>
    </row>
    <row r="73" spans="4:32" s="1" customFormat="1" ht="20.100000000000001" customHeight="1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W73" s="33"/>
      <c r="X73" s="79"/>
      <c r="Y73" s="2"/>
      <c r="Z73" s="78"/>
      <c r="AA73" s="37"/>
      <c r="AB73" s="128"/>
      <c r="AD73" s="2"/>
      <c r="AE73" s="2"/>
      <c r="AF73" s="2"/>
    </row>
    <row r="74" spans="4:32" s="1" customFormat="1" ht="20.100000000000001" customHeight="1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33"/>
      <c r="X74" s="79"/>
      <c r="Y74" s="2"/>
      <c r="Z74" s="78"/>
      <c r="AA74" s="37"/>
      <c r="AB74" s="128"/>
      <c r="AD74" s="2"/>
      <c r="AE74" s="2"/>
      <c r="AF74" s="2"/>
    </row>
    <row r="75" spans="4:32" s="1" customFormat="1" ht="20.100000000000001" customHeight="1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W75" s="33"/>
      <c r="X75" s="79"/>
      <c r="Y75" s="2"/>
      <c r="Z75" s="78"/>
      <c r="AA75" s="37"/>
      <c r="AB75" s="128"/>
      <c r="AD75" s="2"/>
      <c r="AE75" s="2"/>
      <c r="AF75" s="2"/>
    </row>
    <row r="76" spans="4:32" s="1" customFormat="1" ht="20.100000000000001" customHeight="1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W76" s="33"/>
      <c r="X76" s="79"/>
      <c r="Y76" s="2"/>
      <c r="Z76" s="78"/>
      <c r="AA76" s="37"/>
      <c r="AB76" s="128"/>
      <c r="AD76" s="2"/>
      <c r="AE76" s="2"/>
      <c r="AF76" s="2"/>
    </row>
    <row r="77" spans="4:32" s="1" customFormat="1" ht="20.100000000000001" customHeight="1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W77" s="33"/>
      <c r="X77" s="79"/>
      <c r="Y77" s="2"/>
      <c r="Z77" s="78"/>
      <c r="AA77" s="37"/>
      <c r="AB77" s="128"/>
      <c r="AD77" s="2"/>
      <c r="AE77" s="2"/>
      <c r="AF77" s="2"/>
    </row>
    <row r="78" spans="4:32" s="1" customFormat="1" ht="20.100000000000001" customHeight="1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W78" s="33"/>
      <c r="X78" s="79"/>
      <c r="Y78" s="2"/>
      <c r="Z78" s="78"/>
      <c r="AA78" s="37"/>
      <c r="AB78" s="128"/>
      <c r="AD78" s="2"/>
      <c r="AE78" s="2"/>
      <c r="AF78" s="2"/>
    </row>
    <row r="79" spans="4:32" s="1" customFormat="1" ht="20.100000000000001" customHeight="1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W79" s="33"/>
      <c r="X79" s="79"/>
      <c r="Y79" s="2"/>
      <c r="Z79" s="78"/>
      <c r="AA79" s="37"/>
      <c r="AB79" s="128"/>
      <c r="AD79" s="2"/>
      <c r="AE79" s="2"/>
      <c r="AF79" s="2"/>
    </row>
    <row r="80" spans="4:32" s="1" customFormat="1" ht="20.100000000000001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W80" s="33"/>
      <c r="X80" s="79"/>
      <c r="Y80" s="2"/>
      <c r="Z80" s="78"/>
      <c r="AA80" s="37"/>
      <c r="AB80" s="128"/>
      <c r="AD80" s="2"/>
      <c r="AE80" s="2"/>
      <c r="AF80" s="2"/>
    </row>
    <row r="81" spans="4:32" s="1" customFormat="1" ht="20.100000000000001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W81" s="33"/>
      <c r="X81" s="79"/>
      <c r="Y81" s="2"/>
      <c r="Z81" s="78"/>
      <c r="AA81" s="37"/>
      <c r="AB81" s="128"/>
      <c r="AD81" s="2"/>
      <c r="AE81" s="2"/>
      <c r="AF81" s="2"/>
    </row>
    <row r="82" spans="4:32" s="1" customFormat="1" ht="20.100000000000001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W82" s="33"/>
      <c r="X82" s="2"/>
      <c r="Y82" s="2"/>
      <c r="Z82" s="121"/>
      <c r="AA82" s="7"/>
      <c r="AB82" s="128"/>
      <c r="AD82" s="2"/>
      <c r="AE82" s="2"/>
      <c r="AF82" s="2"/>
    </row>
    <row r="83" spans="4:32" s="1" customFormat="1" ht="20.100000000000001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W83" s="33"/>
      <c r="X83" s="64"/>
      <c r="Y83" s="2"/>
      <c r="Z83" s="121"/>
      <c r="AA83" s="7"/>
      <c r="AB83" s="128"/>
      <c r="AD83" s="2"/>
      <c r="AE83" s="2"/>
      <c r="AF83" s="2"/>
    </row>
    <row r="84" spans="4:32" s="1" customFormat="1" ht="20.100000000000001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33"/>
      <c r="X84" s="2"/>
      <c r="Y84" s="2"/>
      <c r="Z84" s="121"/>
      <c r="AA84" s="7"/>
      <c r="AB84" s="128"/>
      <c r="AD84" s="2"/>
      <c r="AE84" s="2"/>
      <c r="AF84" s="2"/>
    </row>
    <row r="85" spans="4:32" s="1" customFormat="1" ht="20.100000000000001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33"/>
      <c r="X85" s="64"/>
      <c r="Y85" s="64"/>
      <c r="Z85" s="66"/>
      <c r="AA85" s="133"/>
      <c r="AB85" s="128"/>
      <c r="AD85" s="2"/>
      <c r="AE85" s="2"/>
      <c r="AF85" s="2"/>
    </row>
    <row r="86" spans="4:32" s="1" customFormat="1" ht="20.100000000000001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33"/>
      <c r="X86" s="64"/>
      <c r="Y86" s="64"/>
      <c r="Z86" s="66"/>
      <c r="AA86" s="133"/>
      <c r="AB86" s="128"/>
      <c r="AD86" s="2"/>
      <c r="AE86" s="2"/>
      <c r="AF86" s="2"/>
    </row>
    <row r="87" spans="4:32" s="1" customFormat="1" ht="20.100000000000001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33"/>
      <c r="X87" s="64"/>
      <c r="Y87" s="64"/>
      <c r="Z87" s="66"/>
      <c r="AA87" s="133"/>
      <c r="AB87" s="128"/>
      <c r="AD87" s="2"/>
      <c r="AE87" s="2"/>
      <c r="AF87" s="2"/>
    </row>
    <row r="88" spans="4:32" s="1" customFormat="1" ht="20.100000000000001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33"/>
      <c r="X88" s="79"/>
      <c r="Y88" s="2"/>
      <c r="Z88" s="80"/>
      <c r="AA88" s="37"/>
      <c r="AB88" s="128"/>
      <c r="AD88" s="2"/>
      <c r="AE88" s="2"/>
      <c r="AF88" s="2"/>
    </row>
    <row r="89" spans="4:32" s="1" customFormat="1" ht="20.100000000000001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W89" s="33"/>
      <c r="X89" s="79"/>
      <c r="Y89" s="2"/>
      <c r="Z89" s="78"/>
      <c r="AA89" s="37"/>
      <c r="AB89" s="128"/>
      <c r="AD89" s="2"/>
      <c r="AE89" s="2"/>
      <c r="AF89" s="2"/>
    </row>
    <row r="90" spans="4:32" s="1" customFormat="1" ht="20.100000000000001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W90" s="33"/>
      <c r="X90" s="79"/>
      <c r="Y90" s="2"/>
      <c r="Z90" s="78"/>
      <c r="AA90" s="37"/>
      <c r="AB90" s="128"/>
      <c r="AD90" s="2"/>
      <c r="AE90" s="2"/>
      <c r="AF90" s="2"/>
    </row>
    <row r="91" spans="4:32" s="1" customFormat="1" ht="20.100000000000001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3"/>
      <c r="X91" s="79"/>
      <c r="Y91" s="2"/>
      <c r="Z91" s="78"/>
      <c r="AA91" s="37"/>
      <c r="AB91" s="128"/>
      <c r="AD91" s="2"/>
      <c r="AE91" s="2"/>
      <c r="AF91" s="2"/>
    </row>
    <row r="92" spans="4:32" s="1" customFormat="1" ht="20.100000000000001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3"/>
      <c r="X92" s="79"/>
      <c r="Y92" s="2"/>
      <c r="Z92" s="78"/>
      <c r="AA92" s="37"/>
      <c r="AB92" s="128"/>
      <c r="AD92" s="2"/>
      <c r="AE92" s="2"/>
      <c r="AF92" s="2"/>
    </row>
    <row r="93" spans="4:32" s="1" customFormat="1" ht="20.100000000000001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33"/>
      <c r="X93" s="79"/>
      <c r="Y93" s="2"/>
      <c r="Z93" s="78"/>
      <c r="AA93" s="37"/>
      <c r="AB93" s="128"/>
      <c r="AD93" s="2"/>
      <c r="AE93" s="2"/>
      <c r="AF93" s="2"/>
    </row>
    <row r="94" spans="4:32" s="1" customFormat="1" ht="20.100000000000001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33"/>
      <c r="X94" s="79"/>
      <c r="Y94" s="2"/>
      <c r="Z94" s="78"/>
      <c r="AA94" s="37"/>
      <c r="AB94" s="128"/>
      <c r="AD94" s="2"/>
      <c r="AE94" s="2"/>
      <c r="AF94" s="2"/>
    </row>
    <row r="95" spans="4:32" s="1" customFormat="1" ht="20.100000000000001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33"/>
      <c r="X95" s="79"/>
      <c r="Y95" s="2"/>
      <c r="Z95" s="78"/>
      <c r="AA95" s="37"/>
      <c r="AB95" s="128"/>
      <c r="AD95" s="2"/>
      <c r="AE95" s="2"/>
      <c r="AF95" s="2"/>
    </row>
    <row r="96" spans="4:32" s="1" customFormat="1" ht="20.100000000000001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33"/>
      <c r="X96" s="79"/>
      <c r="Y96" s="2"/>
      <c r="Z96" s="78"/>
      <c r="AA96" s="37"/>
      <c r="AB96" s="128"/>
      <c r="AD96" s="2"/>
      <c r="AE96" s="2"/>
      <c r="AF96" s="2"/>
    </row>
    <row r="97" spans="4:32" s="1" customFormat="1" ht="20.100000000000001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33"/>
      <c r="X97" s="79"/>
      <c r="Y97" s="2"/>
      <c r="Z97" s="78"/>
      <c r="AA97" s="37"/>
      <c r="AB97" s="128"/>
      <c r="AD97" s="2"/>
      <c r="AE97" s="2"/>
      <c r="AF97" s="2"/>
    </row>
    <row r="98" spans="4:32" s="1" customFormat="1" ht="20.100000000000001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3"/>
      <c r="X98" s="79"/>
      <c r="Y98" s="2"/>
      <c r="Z98" s="78"/>
      <c r="AA98" s="37"/>
      <c r="AB98" s="128"/>
      <c r="AD98" s="2"/>
      <c r="AE98" s="2"/>
      <c r="AF98" s="2"/>
    </row>
    <row r="99" spans="4:32" s="1" customFormat="1" ht="20.100000000000001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3"/>
      <c r="X99" s="79"/>
      <c r="Y99" s="2"/>
      <c r="Z99" s="78"/>
      <c r="AA99" s="37"/>
      <c r="AB99" s="128"/>
      <c r="AD99" s="2"/>
      <c r="AE99" s="2"/>
      <c r="AF99" s="2"/>
    </row>
    <row r="100" spans="4:32" s="1" customFormat="1" ht="20.100000000000001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33"/>
      <c r="X100" s="79"/>
      <c r="Y100" s="2"/>
      <c r="Z100" s="78"/>
      <c r="AA100" s="37"/>
      <c r="AB100" s="128"/>
      <c r="AD100" s="2"/>
      <c r="AE100" s="2"/>
      <c r="AF100" s="2"/>
    </row>
    <row r="101" spans="4:32" s="1" customFormat="1" ht="20.100000000000001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3"/>
      <c r="X101" s="79"/>
      <c r="Y101" s="2"/>
      <c r="Z101" s="78"/>
      <c r="AA101" s="37"/>
      <c r="AB101" s="128"/>
      <c r="AD101" s="2"/>
      <c r="AE101" s="2"/>
      <c r="AF101" s="2"/>
    </row>
    <row r="102" spans="4:32" s="1" customFormat="1" ht="20.100000000000001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3"/>
      <c r="X102" s="79"/>
      <c r="Y102" s="2"/>
      <c r="Z102" s="78"/>
      <c r="AA102" s="37"/>
      <c r="AB102" s="128"/>
      <c r="AD102" s="2"/>
      <c r="AE102" s="2"/>
      <c r="AF102" s="2"/>
    </row>
    <row r="103" spans="4:32" s="1" customFormat="1" ht="20.100000000000001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3"/>
      <c r="X103" s="79"/>
      <c r="Y103" s="2"/>
      <c r="Z103" s="78"/>
      <c r="AA103" s="37"/>
      <c r="AB103" s="128"/>
      <c r="AD103" s="2"/>
      <c r="AE103" s="2"/>
      <c r="AF103" s="2"/>
    </row>
    <row r="104" spans="4:32" s="1" customFormat="1" ht="20.100000000000001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3"/>
      <c r="X104" s="79"/>
      <c r="Y104" s="2"/>
      <c r="Z104" s="78"/>
      <c r="AA104" s="37"/>
      <c r="AB104" s="128"/>
      <c r="AD104" s="2"/>
      <c r="AE104" s="2"/>
      <c r="AF104" s="2"/>
    </row>
    <row r="105" spans="4:32" s="1" customFormat="1" ht="20.100000000000001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3"/>
      <c r="X105" s="79"/>
      <c r="Y105" s="2"/>
      <c r="Z105" s="78"/>
      <c r="AA105" s="37"/>
      <c r="AB105" s="128"/>
      <c r="AD105" s="2"/>
      <c r="AE105" s="2"/>
      <c r="AF105" s="2"/>
    </row>
    <row r="106" spans="4:32" s="1" customFormat="1" ht="20.100000000000001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3"/>
      <c r="X106" s="79"/>
      <c r="Y106" s="2"/>
      <c r="Z106" s="78"/>
      <c r="AA106" s="37"/>
      <c r="AB106" s="128"/>
      <c r="AD106" s="2"/>
      <c r="AE106" s="2"/>
      <c r="AF106" s="2"/>
    </row>
    <row r="107" spans="4:32" s="1" customFormat="1" ht="20.100000000000001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3"/>
      <c r="X107" s="79"/>
      <c r="Y107" s="2"/>
      <c r="Z107" s="78"/>
      <c r="AA107" s="37"/>
      <c r="AB107" s="128"/>
      <c r="AD107" s="2"/>
      <c r="AE107" s="2"/>
      <c r="AF107" s="2"/>
    </row>
    <row r="108" spans="4:32" s="1" customFormat="1" ht="20.100000000000001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33"/>
      <c r="X108" s="79"/>
      <c r="Y108" s="2"/>
      <c r="Z108" s="78"/>
      <c r="AA108" s="37"/>
      <c r="AB108" s="128"/>
      <c r="AD108" s="2"/>
      <c r="AE108" s="2"/>
      <c r="AF108" s="2"/>
    </row>
    <row r="109" spans="4:32" s="1" customFormat="1" ht="20.100000000000001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3"/>
      <c r="X109" s="79"/>
      <c r="Y109" s="2"/>
      <c r="Z109" s="78"/>
      <c r="AA109" s="37"/>
      <c r="AB109" s="128"/>
      <c r="AD109" s="2"/>
      <c r="AE109" s="2"/>
      <c r="AF109" s="2"/>
    </row>
    <row r="110" spans="4:32" s="1" customFormat="1" ht="20.100000000000001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3"/>
      <c r="X110" s="79"/>
      <c r="Y110" s="2"/>
      <c r="Z110" s="78"/>
      <c r="AA110" s="37"/>
      <c r="AB110" s="128"/>
      <c r="AD110" s="2"/>
      <c r="AE110" s="2"/>
      <c r="AF110" s="2"/>
    </row>
    <row r="111" spans="4:32" s="1" customFormat="1" ht="20.100000000000001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33"/>
      <c r="X111" s="79"/>
      <c r="Y111" s="2"/>
      <c r="Z111" s="78"/>
      <c r="AA111" s="37"/>
      <c r="AB111" s="128"/>
      <c r="AD111" s="2"/>
      <c r="AE111" s="2"/>
      <c r="AF111" s="2"/>
    </row>
    <row r="112" spans="4:32" s="1" customFormat="1" ht="20.100000000000001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3"/>
      <c r="X112" s="79"/>
      <c r="Y112" s="2"/>
      <c r="Z112" s="78"/>
      <c r="AA112" s="37"/>
      <c r="AB112" s="128"/>
      <c r="AD112" s="2"/>
      <c r="AE112" s="2"/>
      <c r="AF112" s="2"/>
    </row>
    <row r="113" spans="4:32" s="1" customFormat="1" ht="20.100000000000001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33"/>
      <c r="X113" s="79"/>
      <c r="Y113" s="2"/>
      <c r="Z113" s="78"/>
      <c r="AA113" s="37"/>
      <c r="AB113" s="128"/>
      <c r="AD113" s="2"/>
      <c r="AE113" s="2"/>
      <c r="AF113" s="2"/>
    </row>
    <row r="114" spans="4:32" s="1" customFormat="1" ht="20.100000000000001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33"/>
      <c r="X114" s="79"/>
      <c r="Y114" s="2"/>
      <c r="Z114" s="78"/>
      <c r="AA114" s="37"/>
      <c r="AB114" s="128"/>
      <c r="AD114" s="2"/>
      <c r="AE114" s="2"/>
      <c r="AF114" s="2"/>
    </row>
    <row r="115" spans="4:32" s="1" customFormat="1" ht="20.100000000000001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33"/>
      <c r="X115" s="79"/>
      <c r="Y115" s="2"/>
      <c r="Z115" s="78"/>
      <c r="AA115" s="37"/>
      <c r="AB115" s="128"/>
      <c r="AD115" s="2"/>
      <c r="AE115" s="2"/>
      <c r="AF115" s="2"/>
    </row>
    <row r="116" spans="4:32" ht="20.100000000000001" customHeight="1" x14ac:dyDescent="0.2">
      <c r="W116" s="33"/>
      <c r="X116" s="79"/>
      <c r="Z116" s="78"/>
      <c r="AA116" s="37"/>
      <c r="AB116" s="128"/>
    </row>
    <row r="117" spans="4:32" ht="20.100000000000001" customHeight="1" x14ac:dyDescent="0.2">
      <c r="W117" s="33"/>
      <c r="X117" s="79"/>
      <c r="Z117" s="78"/>
      <c r="AA117" s="37"/>
      <c r="AB117" s="128"/>
    </row>
    <row r="118" spans="4:32" ht="20.100000000000001" customHeight="1" x14ac:dyDescent="0.2">
      <c r="W118" s="33"/>
      <c r="X118" s="79"/>
      <c r="Z118" s="78"/>
      <c r="AA118" s="37"/>
      <c r="AB118" s="128"/>
    </row>
    <row r="119" spans="4:32" ht="20.100000000000001" customHeight="1" x14ac:dyDescent="0.2">
      <c r="W119" s="33"/>
      <c r="X119" s="64"/>
      <c r="Z119" s="121"/>
    </row>
    <row r="120" spans="4:32" ht="20.100000000000001" customHeight="1" x14ac:dyDescent="0.2">
      <c r="W120" s="33"/>
      <c r="Z120" s="121"/>
    </row>
    <row r="121" spans="4:32" ht="20.100000000000001" customHeight="1" x14ac:dyDescent="0.2">
      <c r="W121" s="33"/>
      <c r="X121" s="64"/>
      <c r="Y121" s="64"/>
      <c r="Z121" s="66"/>
      <c r="AA121" s="133"/>
    </row>
    <row r="122" spans="4:32" ht="20.100000000000001" customHeight="1" x14ac:dyDescent="0.2">
      <c r="W122" s="33"/>
      <c r="X122" s="64"/>
      <c r="Y122" s="64"/>
      <c r="Z122" s="66"/>
      <c r="AA122" s="133"/>
    </row>
    <row r="123" spans="4:32" ht="20.100000000000001" customHeight="1" x14ac:dyDescent="0.2">
      <c r="W123" s="33"/>
      <c r="X123" s="64"/>
      <c r="Y123" s="64"/>
      <c r="Z123" s="66"/>
      <c r="AA123" s="133"/>
    </row>
    <row r="124" spans="4:32" ht="20.100000000000001" customHeight="1" x14ac:dyDescent="0.2">
      <c r="W124" s="33"/>
      <c r="X124" s="79"/>
      <c r="Z124" s="80"/>
      <c r="AA124" s="37"/>
    </row>
  </sheetData>
  <mergeCells count="32">
    <mergeCell ref="B5:B6"/>
    <mergeCell ref="D5:D6"/>
    <mergeCell ref="E5:E6"/>
    <mergeCell ref="F5:F6"/>
    <mergeCell ref="G5:G6"/>
    <mergeCell ref="E4:J4"/>
    <mergeCell ref="K4:Q4"/>
    <mergeCell ref="AD5:AD6"/>
    <mergeCell ref="E25:F25"/>
    <mergeCell ref="Y5:Y6"/>
    <mergeCell ref="AA5:AA6"/>
    <mergeCell ref="AC5:AC6"/>
    <mergeCell ref="T4:W4"/>
    <mergeCell ref="H5:H6"/>
    <mergeCell ref="I5:I6"/>
    <mergeCell ref="R5:R6"/>
    <mergeCell ref="S5:S6"/>
    <mergeCell ref="T5:T6"/>
    <mergeCell ref="U5:U6"/>
    <mergeCell ref="J5:J6"/>
    <mergeCell ref="K5:K6"/>
    <mergeCell ref="H38:L38"/>
    <mergeCell ref="H39:L39"/>
    <mergeCell ref="V5:V6"/>
    <mergeCell ref="W5:W6"/>
    <mergeCell ref="X5:X6"/>
    <mergeCell ref="P5:P6"/>
    <mergeCell ref="Q5:Q6"/>
    <mergeCell ref="L5:L6"/>
    <mergeCell ref="O5:O6"/>
    <mergeCell ref="M5:M6"/>
    <mergeCell ref="N5:N6"/>
  </mergeCells>
  <printOptions horizontalCentered="1"/>
  <pageMargins left="0.39370078740157483" right="0.39370078740157483" top="0.39370078740157483" bottom="0.39370078740157483" header="0" footer="0"/>
  <pageSetup paperSize="9" scale="4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20">
    <tabColor rgb="FFFF0000"/>
  </sheetPr>
  <dimension ref="A1:AF164"/>
  <sheetViews>
    <sheetView showGridLines="0" zoomScale="85" zoomScaleNormal="85" workbookViewId="0">
      <pane ySplit="1" topLeftCell="A2" activePane="bottomLeft" state="frozen"/>
      <selection activeCell="E8" sqref="E8"/>
      <selection pane="bottomLeft" activeCell="K34" sqref="K34"/>
    </sheetView>
  </sheetViews>
  <sheetFormatPr defaultRowHeight="20.100000000000001" customHeight="1" x14ac:dyDescent="0.2"/>
  <cols>
    <col min="1" max="1" width="9.140625" style="1"/>
    <col min="2" max="2" width="18.42578125" style="1" customWidth="1"/>
    <col min="3" max="3" width="2.140625" style="1" customWidth="1"/>
    <col min="4" max="4" width="16.85546875" style="2" bestFit="1" customWidth="1"/>
    <col min="5" max="8" width="15.7109375" style="2" customWidth="1"/>
    <col min="9" max="9" width="13" style="2" customWidth="1"/>
    <col min="10" max="11" width="18.28515625" style="2" customWidth="1"/>
    <col min="12" max="21" width="15.7109375" style="2" customWidth="1"/>
    <col min="22" max="22" width="15.7109375" style="3" customWidth="1"/>
    <col min="23" max="23" width="14.7109375" style="5" customWidth="1"/>
    <col min="24" max="24" width="21" style="2" customWidth="1"/>
    <col min="25" max="25" width="31.140625" style="2" customWidth="1"/>
    <col min="26" max="26" width="17" style="6" customWidth="1"/>
    <col min="27" max="27" width="66.42578125" style="7" customWidth="1"/>
    <col min="28" max="28" width="15.140625" style="1" customWidth="1"/>
    <col min="29" max="29" width="12.28515625" style="1" bestFit="1" customWidth="1"/>
    <col min="30" max="30" width="20.5703125" style="2" bestFit="1" customWidth="1"/>
    <col min="31" max="16384" width="9.140625" style="2"/>
  </cols>
  <sheetData>
    <row r="1" spans="1:32" ht="20.100000000000001" customHeight="1" x14ac:dyDescent="0.2"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4"/>
    </row>
    <row r="2" spans="1:32" ht="20.100000000000001" customHeight="1" x14ac:dyDescent="0.2"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4"/>
    </row>
    <row r="3" spans="1:32" ht="20.100000000000001" customHeight="1" thickBot="1" x14ac:dyDescent="0.25"/>
    <row r="4" spans="1:32" ht="39.950000000000003" customHeight="1" thickTop="1" thickBot="1" x14ac:dyDescent="0.25">
      <c r="B4" s="94" t="s">
        <v>77</v>
      </c>
      <c r="D4" s="8" t="s">
        <v>92</v>
      </c>
      <c r="E4" s="246" t="s">
        <v>4</v>
      </c>
      <c r="F4" s="247"/>
      <c r="G4" s="247"/>
      <c r="H4" s="247"/>
      <c r="I4" s="247"/>
      <c r="J4" s="248"/>
      <c r="K4" s="246" t="s">
        <v>7</v>
      </c>
      <c r="L4" s="247"/>
      <c r="M4" s="247"/>
      <c r="N4" s="247"/>
      <c r="O4" s="247"/>
      <c r="P4" s="247"/>
      <c r="Q4" s="248"/>
      <c r="R4" s="171"/>
      <c r="S4" s="171"/>
      <c r="T4" s="246" t="s">
        <v>13</v>
      </c>
      <c r="U4" s="247"/>
      <c r="V4" s="247"/>
      <c r="W4" s="248"/>
      <c r="X4" s="9"/>
      <c r="Y4" s="8" t="s">
        <v>92</v>
      </c>
      <c r="Z4" s="10"/>
      <c r="AA4" s="11"/>
      <c r="AB4" s="12"/>
    </row>
    <row r="5" spans="1:32" s="9" customFormat="1" ht="20.100000000000001" customHeight="1" thickTop="1" x14ac:dyDescent="0.2">
      <c r="B5" s="241" t="s">
        <v>14</v>
      </c>
      <c r="C5" s="13"/>
      <c r="D5" s="239" t="s">
        <v>15</v>
      </c>
      <c r="E5" s="241" t="s">
        <v>16</v>
      </c>
      <c r="F5" s="225" t="s">
        <v>17</v>
      </c>
      <c r="G5" s="225" t="s">
        <v>18</v>
      </c>
      <c r="H5" s="225" t="s">
        <v>19</v>
      </c>
      <c r="I5" s="225" t="s">
        <v>20</v>
      </c>
      <c r="J5" s="239" t="s">
        <v>6</v>
      </c>
      <c r="K5" s="241" t="s">
        <v>21</v>
      </c>
      <c r="L5" s="225" t="s">
        <v>22</v>
      </c>
      <c r="M5" s="225" t="s">
        <v>23</v>
      </c>
      <c r="N5" s="225" t="s">
        <v>24</v>
      </c>
      <c r="O5" s="225" t="s">
        <v>25</v>
      </c>
      <c r="P5" s="225" t="s">
        <v>26</v>
      </c>
      <c r="Q5" s="225" t="s">
        <v>63</v>
      </c>
      <c r="R5" s="225" t="s">
        <v>27</v>
      </c>
      <c r="S5" s="225" t="s">
        <v>22</v>
      </c>
      <c r="T5" s="236" t="s">
        <v>28</v>
      </c>
      <c r="U5" s="223" t="s">
        <v>29</v>
      </c>
      <c r="V5" s="223" t="s">
        <v>30</v>
      </c>
      <c r="W5" s="223" t="s">
        <v>31</v>
      </c>
      <c r="X5" s="223" t="s">
        <v>32</v>
      </c>
      <c r="Y5" s="232" t="s">
        <v>33</v>
      </c>
      <c r="Z5" s="14"/>
      <c r="AA5" s="234" t="s">
        <v>34</v>
      </c>
      <c r="AB5" s="15"/>
      <c r="AC5" s="230"/>
      <c r="AD5" s="230"/>
    </row>
    <row r="6" spans="1:32" s="9" customFormat="1" ht="20.100000000000001" customHeight="1" x14ac:dyDescent="0.2">
      <c r="B6" s="242"/>
      <c r="C6" s="16"/>
      <c r="D6" s="240"/>
      <c r="E6" s="242"/>
      <c r="F6" s="226"/>
      <c r="G6" s="226"/>
      <c r="H6" s="226"/>
      <c r="I6" s="226"/>
      <c r="J6" s="240"/>
      <c r="K6" s="242"/>
      <c r="L6" s="226"/>
      <c r="M6" s="226"/>
      <c r="N6" s="226"/>
      <c r="O6" s="226"/>
      <c r="P6" s="226"/>
      <c r="Q6" s="226"/>
      <c r="R6" s="226"/>
      <c r="S6" s="226"/>
      <c r="T6" s="237"/>
      <c r="U6" s="238"/>
      <c r="V6" s="224"/>
      <c r="W6" s="224"/>
      <c r="X6" s="224"/>
      <c r="Y6" s="233"/>
      <c r="Z6" s="17"/>
      <c r="AA6" s="235"/>
      <c r="AB6" s="15"/>
      <c r="AC6" s="230"/>
      <c r="AD6" s="230"/>
    </row>
    <row r="7" spans="1:32" s="9" customFormat="1" ht="20.100000000000001" customHeight="1" x14ac:dyDescent="0.2">
      <c r="B7" s="18"/>
      <c r="C7" s="16"/>
      <c r="D7" s="19"/>
      <c r="E7" s="104" t="s">
        <v>46</v>
      </c>
      <c r="F7" s="104" t="s">
        <v>47</v>
      </c>
      <c r="G7" s="156" t="s">
        <v>48</v>
      </c>
      <c r="H7" s="19" t="s">
        <v>49</v>
      </c>
      <c r="I7" s="19" t="s">
        <v>50</v>
      </c>
      <c r="J7" s="19" t="s">
        <v>61</v>
      </c>
      <c r="K7" s="104"/>
      <c r="L7" s="156" t="s">
        <v>51</v>
      </c>
      <c r="M7" s="156" t="s">
        <v>52</v>
      </c>
      <c r="N7" s="156" t="s">
        <v>53</v>
      </c>
      <c r="O7" s="156" t="s">
        <v>54</v>
      </c>
      <c r="P7" s="156" t="s">
        <v>55</v>
      </c>
      <c r="Q7" s="156" t="s">
        <v>56</v>
      </c>
      <c r="R7" s="156" t="s">
        <v>62</v>
      </c>
      <c r="S7" s="104" t="s">
        <v>64</v>
      </c>
      <c r="T7" s="67"/>
      <c r="U7" s="20"/>
      <c r="V7" s="68" t="s">
        <v>57</v>
      </c>
      <c r="W7" s="68" t="s">
        <v>58</v>
      </c>
      <c r="X7" s="21"/>
      <c r="Y7" s="22"/>
      <c r="Z7" s="23"/>
      <c r="AA7" s="24"/>
      <c r="AB7" s="15"/>
    </row>
    <row r="8" spans="1:32" ht="20.100000000000001" customHeight="1" thickBot="1" x14ac:dyDescent="0.25">
      <c r="B8" s="25"/>
      <c r="C8" s="26"/>
      <c r="D8" s="115">
        <f>+B16</f>
        <v>1621275.83</v>
      </c>
      <c r="E8" s="116" t="e">
        <f>SUMIF(#REF!,'Cx Descoberto OUT'!E7,#REF!)</f>
        <v>#REF!</v>
      </c>
      <c r="F8" s="116" t="e">
        <f>SUMIF(#REF!,'Cx Descoberto OUT'!F7,#REF!)</f>
        <v>#REF!</v>
      </c>
      <c r="G8" s="116" t="e">
        <f>SUMIF(#REF!,'Cx Descoberto OUT'!G7,#REF!)</f>
        <v>#REF!</v>
      </c>
      <c r="H8" s="116" t="e">
        <f>SUMIF(#REF!,'Cx Descoberto OUT'!H7,#REF!)</f>
        <v>#REF!</v>
      </c>
      <c r="I8" s="116" t="e">
        <f>SUMIF(#REF!,'Cx Descoberto OUT'!I7,#REF!)</f>
        <v>#REF!</v>
      </c>
      <c r="J8" s="116" t="e">
        <f>SUMIF(#REF!,'Cx Descoberto OUT'!J7,#REF!)</f>
        <v>#REF!</v>
      </c>
      <c r="K8" s="116" t="e">
        <f>SUMIF(#REF!,'Cx Descoberto OUT'!K7,#REF!)</f>
        <v>#REF!</v>
      </c>
      <c r="L8" s="116" t="e">
        <f>SUMIF(#REF!,'Cx Descoberto OUT'!L7,#REF!)</f>
        <v>#REF!</v>
      </c>
      <c r="M8" s="116" t="e">
        <f>SUMIF(#REF!,'Cx Descoberto OUT'!M7,#REF!)</f>
        <v>#REF!</v>
      </c>
      <c r="N8" s="116" t="e">
        <f>SUMIF(#REF!,'Cx Descoberto OUT'!N7,#REF!)</f>
        <v>#REF!</v>
      </c>
      <c r="O8" s="116" t="e">
        <f>SUMIF(#REF!,'Cx Descoberto OUT'!O7,#REF!)</f>
        <v>#REF!</v>
      </c>
      <c r="P8" s="116" t="e">
        <f>SUMIF(#REF!,'Cx Descoberto OUT'!P7,#REF!)</f>
        <v>#REF!</v>
      </c>
      <c r="Q8" s="116" t="e">
        <f>SUMIF(#REF!,'Cx Descoberto OUT'!Q7,#REF!)</f>
        <v>#REF!</v>
      </c>
      <c r="R8" s="116" t="e">
        <f>SUMIF(#REF!,'Cx Descoberto OUT'!R7,#REF!)</f>
        <v>#REF!</v>
      </c>
      <c r="S8" s="116" t="e">
        <f>SUMIF(#REF!,'Cx Descoberto OUT'!S7,#REF!)</f>
        <v>#REF!</v>
      </c>
      <c r="T8" s="116" t="e">
        <f>SUMIF(#REF!,'Cx Descoberto OUT'!T7,#REF!)</f>
        <v>#REF!</v>
      </c>
      <c r="U8" s="116" t="e">
        <f>SUMIF(#REF!,'Cx Descoberto OUT'!U7,#REF!)</f>
        <v>#REF!</v>
      </c>
      <c r="V8" s="116" t="e">
        <f>SUMIF(#REF!,'Cx Descoberto OUT'!V7,#REF!)</f>
        <v>#REF!</v>
      </c>
      <c r="W8" s="116" t="e">
        <f>SUMIF(#REF!,'Cx Descoberto OUT'!W7,#REF!)</f>
        <v>#REF!</v>
      </c>
      <c r="X8" s="117" t="e">
        <f>SUM(D8:U8)</f>
        <v>#REF!</v>
      </c>
      <c r="Y8" s="117" t="e">
        <f>+V8+W8</f>
        <v>#REF!</v>
      </c>
      <c r="Z8" s="118" t="e">
        <f>Y8+X8</f>
        <v>#REF!</v>
      </c>
      <c r="AA8" s="27" t="e">
        <f>Z8/Y8</f>
        <v>#REF!</v>
      </c>
      <c r="AB8" s="28"/>
      <c r="AC8" s="29"/>
    </row>
    <row r="9" spans="1:32" s="75" customFormat="1" ht="20.100000000000001" customHeight="1" thickTop="1" thickBot="1" x14ac:dyDescent="0.25">
      <c r="A9" s="69"/>
      <c r="B9" s="70"/>
      <c r="C9" s="70"/>
      <c r="D9" s="71">
        <f>SUM(D8)</f>
        <v>1621275.83</v>
      </c>
      <c r="E9" s="71" t="e">
        <f t="shared" ref="E9:Y9" si="0">SUM(E8)</f>
        <v>#REF!</v>
      </c>
      <c r="F9" s="71" t="e">
        <f t="shared" si="0"/>
        <v>#REF!</v>
      </c>
      <c r="G9" s="71" t="e">
        <f t="shared" si="0"/>
        <v>#REF!</v>
      </c>
      <c r="H9" s="71" t="e">
        <f t="shared" si="0"/>
        <v>#REF!</v>
      </c>
      <c r="I9" s="71" t="e">
        <f t="shared" si="0"/>
        <v>#REF!</v>
      </c>
      <c r="J9" s="71" t="e">
        <f t="shared" si="0"/>
        <v>#REF!</v>
      </c>
      <c r="K9" s="71" t="e">
        <f t="shared" si="0"/>
        <v>#REF!</v>
      </c>
      <c r="L9" s="71" t="e">
        <f t="shared" si="0"/>
        <v>#REF!</v>
      </c>
      <c r="M9" s="71" t="e">
        <f t="shared" si="0"/>
        <v>#REF!</v>
      </c>
      <c r="N9" s="71" t="e">
        <f t="shared" si="0"/>
        <v>#REF!</v>
      </c>
      <c r="O9" s="71" t="e">
        <f t="shared" si="0"/>
        <v>#REF!</v>
      </c>
      <c r="P9" s="71" t="e">
        <f t="shared" si="0"/>
        <v>#REF!</v>
      </c>
      <c r="Q9" s="71" t="e">
        <f t="shared" si="0"/>
        <v>#REF!</v>
      </c>
      <c r="R9" s="71" t="e">
        <f t="shared" si="0"/>
        <v>#REF!</v>
      </c>
      <c r="S9" s="71"/>
      <c r="T9" s="71" t="e">
        <f t="shared" si="0"/>
        <v>#REF!</v>
      </c>
      <c r="U9" s="71" t="e">
        <f t="shared" si="0"/>
        <v>#REF!</v>
      </c>
      <c r="V9" s="71" t="e">
        <f t="shared" si="0"/>
        <v>#REF!</v>
      </c>
      <c r="W9" s="72" t="e">
        <f t="shared" si="0"/>
        <v>#REF!</v>
      </c>
      <c r="X9" s="71" t="e">
        <f t="shared" si="0"/>
        <v>#REF!</v>
      </c>
      <c r="Y9" s="71" t="e">
        <f t="shared" si="0"/>
        <v>#REF!</v>
      </c>
      <c r="Z9" s="119"/>
      <c r="AA9" s="73"/>
      <c r="AB9" s="74"/>
      <c r="AC9" s="69"/>
    </row>
    <row r="10" spans="1:32" ht="20.100000000000001" customHeight="1" thickTop="1" thickBot="1" x14ac:dyDescent="0.25">
      <c r="A10" s="102" t="s">
        <v>44</v>
      </c>
      <c r="D10" s="30"/>
      <c r="E10" s="158"/>
      <c r="F10" s="158"/>
      <c r="G10" s="158"/>
      <c r="H10" s="158"/>
      <c r="I10" s="158"/>
      <c r="J10" s="30"/>
      <c r="K10" s="30"/>
      <c r="L10" s="158"/>
      <c r="M10" s="158"/>
      <c r="N10" s="158"/>
      <c r="O10" s="158"/>
      <c r="P10" s="158"/>
      <c r="Q10" s="158"/>
      <c r="R10" s="158"/>
      <c r="S10" s="158"/>
      <c r="T10" s="30"/>
      <c r="U10" s="30"/>
      <c r="V10" s="158"/>
      <c r="W10" s="31"/>
      <c r="X10" s="30"/>
      <c r="Z10" s="120"/>
    </row>
    <row r="11" spans="1:32" s="1" customFormat="1" ht="20.100000000000001" customHeight="1" x14ac:dyDescent="0.2">
      <c r="A11" s="84">
        <v>88505</v>
      </c>
      <c r="B11" s="151">
        <v>1621275.83</v>
      </c>
      <c r="C11" s="31"/>
      <c r="D11" s="121">
        <f>-J36</f>
        <v>0</v>
      </c>
      <c r="E11" s="37" t="s">
        <v>35</v>
      </c>
      <c r="F11" s="32"/>
      <c r="G11" s="173"/>
      <c r="H11" s="17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147"/>
      <c r="X11" s="146"/>
      <c r="Y11" s="145"/>
      <c r="Z11" s="143"/>
      <c r="AA11" s="145"/>
      <c r="AB11" s="122"/>
      <c r="AC11" s="35"/>
      <c r="AD11" s="35"/>
      <c r="AE11" s="35"/>
      <c r="AF11" s="36"/>
    </row>
    <row r="12" spans="1:32" ht="20.100000000000001" customHeight="1" x14ac:dyDescent="0.2">
      <c r="A12" s="85"/>
      <c r="B12" s="152"/>
      <c r="D12" s="121">
        <v>0</v>
      </c>
      <c r="E12" s="37" t="s">
        <v>74</v>
      </c>
      <c r="F12" s="160"/>
      <c r="G12" s="113"/>
      <c r="H12" s="113"/>
      <c r="I12" s="38"/>
      <c r="L12" s="153"/>
      <c r="M12" s="153"/>
      <c r="O12" s="39"/>
      <c r="P12" s="121"/>
      <c r="Q12" s="158"/>
      <c r="R12" s="158"/>
      <c r="S12" s="158"/>
      <c r="T12" s="121"/>
      <c r="U12" s="121"/>
      <c r="V12" s="123"/>
      <c r="W12" s="147"/>
      <c r="X12" s="146"/>
      <c r="Y12" s="145"/>
      <c r="Z12" s="143"/>
      <c r="AA12" s="145"/>
      <c r="AC12" s="34"/>
      <c r="AD12" s="35"/>
      <c r="AE12" s="35"/>
      <c r="AF12" s="36"/>
    </row>
    <row r="13" spans="1:32" ht="20.100000000000001" customHeight="1" x14ac:dyDescent="0.2">
      <c r="A13" s="85"/>
      <c r="B13" s="152"/>
      <c r="D13" s="124">
        <f>SUM(D9:D12)</f>
        <v>1621275.83</v>
      </c>
      <c r="E13" s="40" t="s">
        <v>39</v>
      </c>
      <c r="F13" s="125"/>
      <c r="G13" s="113"/>
      <c r="H13" s="113"/>
      <c r="I13" s="38"/>
      <c r="L13" s="153"/>
      <c r="M13" s="153"/>
      <c r="O13" s="39"/>
      <c r="P13" s="39"/>
      <c r="U13" s="121"/>
      <c r="V13" s="123"/>
      <c r="W13" s="147"/>
      <c r="X13" s="146"/>
      <c r="Y13" s="145"/>
      <c r="Z13" s="103" t="e">
        <f>SUM(Z8:Z12)</f>
        <v>#REF!</v>
      </c>
      <c r="AA13" s="145"/>
      <c r="AC13" s="34"/>
      <c r="AD13" s="35"/>
      <c r="AE13" s="35"/>
      <c r="AF13" s="36" t="s">
        <v>3</v>
      </c>
    </row>
    <row r="14" spans="1:32" ht="20.100000000000001" customHeight="1" x14ac:dyDescent="0.2">
      <c r="A14" s="85"/>
      <c r="B14" s="150"/>
      <c r="D14" s="40"/>
      <c r="E14" s="40"/>
      <c r="F14" s="125"/>
      <c r="G14" s="161"/>
      <c r="H14" s="38"/>
      <c r="I14" s="38"/>
      <c r="L14" s="153"/>
      <c r="M14" s="153"/>
      <c r="O14" s="39"/>
      <c r="P14" s="39"/>
      <c r="U14" s="121"/>
      <c r="V14" s="123"/>
      <c r="W14" s="147"/>
      <c r="X14" s="146"/>
      <c r="Y14" s="145"/>
      <c r="Z14" s="143"/>
      <c r="AA14" s="145"/>
      <c r="AC14" s="34"/>
      <c r="AD14" s="35"/>
      <c r="AE14" s="35"/>
      <c r="AF14" s="36"/>
    </row>
    <row r="15" spans="1:32" ht="20.100000000000001" customHeight="1" thickBot="1" x14ac:dyDescent="0.25">
      <c r="A15" s="85"/>
      <c r="B15" s="148"/>
      <c r="D15" s="121">
        <f>-J36</f>
        <v>0</v>
      </c>
      <c r="E15" s="37" t="s">
        <v>35</v>
      </c>
      <c r="H15" s="38"/>
      <c r="I15" s="38"/>
      <c r="J15" s="121"/>
      <c r="L15" s="153"/>
      <c r="M15" s="153"/>
      <c r="O15" s="39"/>
      <c r="P15" s="39"/>
      <c r="U15" s="121"/>
      <c r="V15" s="123"/>
      <c r="W15" s="147"/>
      <c r="X15" s="146"/>
      <c r="Y15" s="145"/>
      <c r="Z15" s="143"/>
      <c r="AA15" s="145"/>
      <c r="AC15" s="34"/>
      <c r="AD15" s="35"/>
      <c r="AE15" s="35"/>
      <c r="AF15" s="36"/>
    </row>
    <row r="16" spans="1:32" ht="20.100000000000001" customHeight="1" thickBot="1" x14ac:dyDescent="0.25">
      <c r="A16" s="149" t="s">
        <v>0</v>
      </c>
      <c r="B16" s="101">
        <f>SUM(B11:B15)</f>
        <v>1621275.83</v>
      </c>
      <c r="D16" s="121">
        <f>K36</f>
        <v>0</v>
      </c>
      <c r="E16" s="37" t="s">
        <v>36</v>
      </c>
      <c r="G16" s="162"/>
      <c r="H16" s="38"/>
      <c r="I16" s="38"/>
      <c r="L16" s="153"/>
      <c r="M16" s="153"/>
      <c r="O16" s="39"/>
      <c r="P16" s="39"/>
      <c r="V16" s="123"/>
      <c r="W16" s="147"/>
      <c r="X16" s="146"/>
      <c r="Y16" s="145"/>
      <c r="Z16" s="143"/>
      <c r="AA16" s="145"/>
      <c r="AC16" s="34"/>
      <c r="AD16" s="35"/>
      <c r="AE16" s="35"/>
      <c r="AF16" s="36"/>
    </row>
    <row r="17" spans="1:32" ht="20.100000000000001" customHeight="1" x14ac:dyDescent="0.2">
      <c r="A17" s="93"/>
      <c r="B17" s="126"/>
      <c r="D17" s="127">
        <f>SUM(D15:D16)</f>
        <v>0</v>
      </c>
      <c r="E17" s="40" t="s">
        <v>40</v>
      </c>
      <c r="G17" s="163"/>
      <c r="L17" s="153"/>
      <c r="M17" s="153"/>
      <c r="O17" s="164"/>
      <c r="P17" s="164"/>
      <c r="Q17" s="164"/>
      <c r="R17" s="164"/>
      <c r="S17" s="164"/>
      <c r="W17" s="147"/>
      <c r="X17" s="146"/>
      <c r="Y17" s="145"/>
      <c r="Z17" s="143"/>
      <c r="AA17" s="145"/>
      <c r="AC17" s="34"/>
      <c r="AD17" s="35"/>
      <c r="AE17" s="35"/>
      <c r="AF17" s="36"/>
    </row>
    <row r="18" spans="1:32" ht="20.100000000000001" customHeight="1" x14ac:dyDescent="0.2">
      <c r="A18" s="93"/>
      <c r="B18" s="126"/>
      <c r="D18" s="124">
        <v>0</v>
      </c>
      <c r="E18" s="37" t="s">
        <v>45</v>
      </c>
      <c r="L18" s="153"/>
      <c r="M18" s="165"/>
      <c r="O18" s="164"/>
      <c r="P18" s="42"/>
      <c r="W18" s="147"/>
      <c r="X18" s="146"/>
      <c r="Y18" s="145"/>
      <c r="Z18" s="143"/>
      <c r="AA18" s="145"/>
      <c r="AC18" s="34"/>
      <c r="AD18" s="35"/>
      <c r="AE18" s="35"/>
      <c r="AF18" s="36"/>
    </row>
    <row r="19" spans="1:32" ht="20.100000000000001" customHeight="1" x14ac:dyDescent="0.2">
      <c r="A19" s="93"/>
      <c r="B19" s="126"/>
      <c r="C19" s="43"/>
      <c r="D19" s="124">
        <f>0-(SUM(D17:D18))</f>
        <v>0</v>
      </c>
      <c r="E19" s="37" t="s">
        <v>72</v>
      </c>
      <c r="I19" s="2" t="s">
        <v>3</v>
      </c>
      <c r="M19" s="121"/>
      <c r="W19" s="141"/>
      <c r="X19" s="142"/>
      <c r="Y19" s="159"/>
      <c r="AA19" s="64"/>
      <c r="AC19" s="34"/>
      <c r="AD19" s="35"/>
      <c r="AE19" s="35"/>
      <c r="AF19" s="36"/>
    </row>
    <row r="20" spans="1:32" ht="20.100000000000001" customHeight="1" x14ac:dyDescent="0.2">
      <c r="A20" s="93"/>
      <c r="B20" s="126"/>
      <c r="D20" s="43"/>
      <c r="E20" s="37"/>
      <c r="M20" s="121"/>
      <c r="W20" s="141"/>
      <c r="X20" s="142"/>
      <c r="Y20" s="159"/>
      <c r="Z20" s="143"/>
      <c r="AA20" s="64"/>
      <c r="AC20" s="34"/>
      <c r="AD20" s="35"/>
      <c r="AE20" s="35"/>
      <c r="AF20" s="36"/>
    </row>
    <row r="21" spans="1:32" ht="20.100000000000001" customHeight="1" x14ac:dyDescent="0.2">
      <c r="A21" s="93"/>
      <c r="B21" s="126"/>
      <c r="D21" s="41"/>
      <c r="E21" s="37"/>
      <c r="J21" s="121"/>
      <c r="M21" s="121"/>
      <c r="W21" s="141"/>
      <c r="X21" s="142"/>
      <c r="Y21" s="159"/>
      <c r="Z21" s="143"/>
      <c r="AA21" s="64"/>
      <c r="AC21" s="34"/>
      <c r="AD21" s="35"/>
      <c r="AE21" s="35"/>
    </row>
    <row r="22" spans="1:32" ht="20.100000000000001" customHeight="1" x14ac:dyDescent="0.2">
      <c r="A22" s="93"/>
      <c r="B22" s="126"/>
      <c r="D22" s="124" t="e">
        <f>-Z8</f>
        <v>#REF!</v>
      </c>
      <c r="E22" s="37" t="s">
        <v>37</v>
      </c>
      <c r="F22" s="44"/>
      <c r="J22" s="38"/>
      <c r="W22" s="141"/>
      <c r="X22" s="142"/>
      <c r="Y22" s="159"/>
      <c r="Z22" s="143"/>
      <c r="AA22" s="64"/>
      <c r="AC22" s="34"/>
      <c r="AD22" s="35"/>
      <c r="AE22" s="35"/>
    </row>
    <row r="23" spans="1:32" ht="20.100000000000001" customHeight="1" x14ac:dyDescent="0.2">
      <c r="A23" s="93"/>
      <c r="B23" s="126"/>
      <c r="C23" s="31"/>
      <c r="D23" s="124">
        <v>0</v>
      </c>
      <c r="E23" s="37" t="s">
        <v>75</v>
      </c>
      <c r="J23" s="38"/>
      <c r="W23" s="141"/>
      <c r="X23" s="142"/>
      <c r="Y23" s="159"/>
      <c r="Z23" s="143"/>
      <c r="AA23" s="64"/>
      <c r="AC23" s="34"/>
      <c r="AD23" s="35"/>
      <c r="AE23" s="35"/>
      <c r="AF23" s="45"/>
    </row>
    <row r="24" spans="1:32" ht="20.100000000000001" customHeight="1" x14ac:dyDescent="0.2">
      <c r="A24" s="93"/>
      <c r="B24" s="126"/>
      <c r="C24" s="46"/>
      <c r="D24" s="124" t="e">
        <f>#REF!</f>
        <v>#REF!</v>
      </c>
      <c r="E24" s="37" t="s">
        <v>41</v>
      </c>
      <c r="W24" s="141"/>
      <c r="X24" s="142"/>
      <c r="Y24" s="159"/>
      <c r="Z24" s="143"/>
      <c r="AA24" s="64"/>
      <c r="AC24" s="34"/>
      <c r="AD24" s="35"/>
      <c r="AE24" s="35"/>
      <c r="AF24" s="36"/>
    </row>
    <row r="25" spans="1:32" ht="20.100000000000001" customHeight="1" x14ac:dyDescent="0.2">
      <c r="A25" s="93"/>
      <c r="B25" s="126"/>
      <c r="C25" s="43"/>
      <c r="D25" s="140" t="e">
        <f>SUM(D13+D18+D19+D22+D23+D24)</f>
        <v>#REF!</v>
      </c>
      <c r="E25" s="231" t="s">
        <v>38</v>
      </c>
      <c r="F25" s="231"/>
      <c r="W25" s="141"/>
      <c r="X25" s="142"/>
      <c r="Y25" s="159"/>
      <c r="Z25" s="143"/>
      <c r="AA25" s="64"/>
      <c r="AC25" s="34"/>
      <c r="AD25" s="35"/>
      <c r="AE25" s="35"/>
      <c r="AF25" s="36"/>
    </row>
    <row r="26" spans="1:32" ht="20.100000000000001" customHeight="1" thickBot="1" x14ac:dyDescent="0.25">
      <c r="A26" s="93"/>
      <c r="B26" s="126"/>
      <c r="C26" s="43"/>
      <c r="W26" s="141"/>
      <c r="X26" s="142"/>
      <c r="Y26" s="159"/>
      <c r="Z26" s="143"/>
      <c r="AA26" s="64"/>
      <c r="AC26" s="34"/>
      <c r="AD26" s="35"/>
      <c r="AE26" s="35"/>
      <c r="AF26" s="45"/>
    </row>
    <row r="27" spans="1:32" ht="20.100000000000001" customHeight="1" x14ac:dyDescent="0.2">
      <c r="A27" s="93"/>
      <c r="B27" s="126"/>
      <c r="C27" s="43"/>
      <c r="D27" s="38"/>
      <c r="E27" s="1"/>
      <c r="H27" s="49"/>
      <c r="I27" s="50"/>
      <c r="J27" s="76" t="s">
        <v>59</v>
      </c>
      <c r="K27" s="76" t="s">
        <v>60</v>
      </c>
      <c r="L27" s="77"/>
      <c r="W27" s="141"/>
      <c r="X27" s="142"/>
      <c r="Y27" s="159"/>
      <c r="Z27" s="143"/>
      <c r="AA27" s="64"/>
      <c r="AC27" s="34"/>
      <c r="AD27" s="35"/>
      <c r="AE27" s="35"/>
      <c r="AF27" s="47"/>
    </row>
    <row r="28" spans="1:32" ht="20.100000000000001" customHeight="1" x14ac:dyDescent="0.2">
      <c r="A28" s="93"/>
      <c r="B28" s="126"/>
      <c r="C28" s="43"/>
      <c r="D28" s="38"/>
      <c r="H28" s="51" t="s">
        <v>73</v>
      </c>
      <c r="I28" s="52"/>
      <c r="J28" s="52"/>
      <c r="K28" s="52"/>
      <c r="L28" s="53"/>
      <c r="W28" s="141"/>
      <c r="X28" s="142"/>
      <c r="Y28" s="166"/>
      <c r="Z28" s="143"/>
      <c r="AA28" s="64"/>
      <c r="AB28" s="1" t="s">
        <v>3</v>
      </c>
      <c r="AC28" s="34"/>
      <c r="AD28" s="35"/>
      <c r="AE28" s="35"/>
      <c r="AF28" s="47"/>
    </row>
    <row r="29" spans="1:32" ht="20.100000000000001" customHeight="1" x14ac:dyDescent="0.2">
      <c r="A29" s="93"/>
      <c r="B29" s="126"/>
      <c r="C29" s="43"/>
      <c r="D29" s="63"/>
      <c r="E29" s="129"/>
      <c r="H29" s="51"/>
      <c r="I29" s="52"/>
      <c r="J29" s="52"/>
      <c r="K29" s="52"/>
      <c r="L29" s="53"/>
      <c r="AB29" s="128" t="s">
        <v>3</v>
      </c>
      <c r="AC29" s="34"/>
      <c r="AD29" s="35"/>
      <c r="AE29" s="35"/>
      <c r="AF29" s="47"/>
    </row>
    <row r="30" spans="1:32" ht="20.100000000000001" customHeight="1" x14ac:dyDescent="0.2">
      <c r="A30" s="93"/>
      <c r="B30" s="126"/>
      <c r="C30" s="43"/>
      <c r="D30" s="48"/>
      <c r="E30" s="129"/>
      <c r="H30" s="54">
        <v>6859</v>
      </c>
      <c r="I30" s="55"/>
      <c r="J30" s="95">
        <v>0</v>
      </c>
      <c r="K30" s="95">
        <v>0</v>
      </c>
      <c r="L30" s="134"/>
      <c r="M30" s="2" t="s">
        <v>79</v>
      </c>
      <c r="AC30" s="34"/>
      <c r="AD30" s="35"/>
      <c r="AE30" s="35"/>
      <c r="AF30" s="36"/>
    </row>
    <row r="31" spans="1:32" ht="20.100000000000001" customHeight="1" x14ac:dyDescent="0.2">
      <c r="A31" s="93"/>
      <c r="B31" s="126"/>
      <c r="C31" s="43"/>
      <c r="D31" s="48"/>
      <c r="E31" s="129"/>
      <c r="G31" s="62"/>
      <c r="H31" s="54"/>
      <c r="I31" s="55"/>
      <c r="J31" s="83"/>
      <c r="K31" s="97"/>
      <c r="L31" s="96">
        <f>SUM(K30:K30)</f>
        <v>0</v>
      </c>
      <c r="M31" s="154"/>
      <c r="AC31" s="34"/>
      <c r="AD31" s="35"/>
      <c r="AE31" s="35"/>
      <c r="AF31" s="36"/>
    </row>
    <row r="32" spans="1:32" ht="20.100000000000001" customHeight="1" x14ac:dyDescent="0.2">
      <c r="A32" s="93"/>
      <c r="B32" s="126"/>
      <c r="C32" s="43"/>
      <c r="D32" s="48"/>
      <c r="E32" s="129"/>
      <c r="G32" s="62"/>
      <c r="H32" s="57" t="s">
        <v>42</v>
      </c>
      <c r="I32" s="58"/>
      <c r="J32" s="58"/>
      <c r="K32" s="58"/>
      <c r="L32" s="59"/>
      <c r="AC32" s="34"/>
      <c r="AD32" s="35"/>
      <c r="AE32" s="35"/>
      <c r="AF32" s="36"/>
    </row>
    <row r="33" spans="1:32" ht="20.100000000000001" customHeight="1" x14ac:dyDescent="0.2">
      <c r="A33" s="93"/>
      <c r="B33" s="126"/>
      <c r="C33" s="43"/>
      <c r="D33" s="48"/>
      <c r="E33" s="129"/>
      <c r="G33" s="62"/>
      <c r="H33" s="60">
        <v>6860</v>
      </c>
      <c r="I33" s="61"/>
      <c r="J33" s="98">
        <v>0</v>
      </c>
      <c r="K33" s="98">
        <v>0</v>
      </c>
      <c r="L33" s="99"/>
      <c r="M33" s="2" t="s">
        <v>80</v>
      </c>
      <c r="AC33" s="34"/>
      <c r="AD33" s="35"/>
      <c r="AE33" s="35"/>
      <c r="AF33" s="36"/>
    </row>
    <row r="34" spans="1:32" ht="20.100000000000001" customHeight="1" x14ac:dyDescent="0.2">
      <c r="A34" s="93"/>
      <c r="B34" s="126"/>
      <c r="C34" s="43"/>
      <c r="D34" s="48"/>
      <c r="E34" s="129"/>
      <c r="G34" s="62"/>
      <c r="H34" s="60"/>
      <c r="I34" s="61"/>
      <c r="J34" s="135"/>
      <c r="K34" s="136"/>
      <c r="L34" s="137">
        <f>SUM(K33:K33)</f>
        <v>0</v>
      </c>
      <c r="AC34" s="34"/>
      <c r="AD34" s="35"/>
      <c r="AE34" s="35"/>
      <c r="AF34" s="36"/>
    </row>
    <row r="35" spans="1:32" ht="20.100000000000001" customHeight="1" x14ac:dyDescent="0.2">
      <c r="A35" s="93"/>
      <c r="B35" s="126"/>
      <c r="C35" s="43"/>
      <c r="G35" s="62"/>
      <c r="H35" s="54"/>
      <c r="I35" s="52"/>
      <c r="J35" s="138"/>
      <c r="K35" s="138"/>
      <c r="L35" s="139"/>
      <c r="M35" s="155"/>
      <c r="AC35" s="34"/>
      <c r="AD35" s="35"/>
      <c r="AE35" s="35"/>
      <c r="AF35" s="36"/>
    </row>
    <row r="36" spans="1:32" ht="20.100000000000001" customHeight="1" thickBot="1" x14ac:dyDescent="0.25">
      <c r="A36" s="93"/>
      <c r="B36" s="126"/>
      <c r="C36" s="56"/>
      <c r="G36" s="62"/>
      <c r="H36" s="81" t="s">
        <v>43</v>
      </c>
      <c r="I36" s="82"/>
      <c r="J36" s="65">
        <f>SUM(J30:J35)</f>
        <v>0</v>
      </c>
      <c r="K36" s="65">
        <f>SUM(K30:K35)</f>
        <v>0</v>
      </c>
      <c r="L36" s="100">
        <f>J36-K36</f>
        <v>0</v>
      </c>
      <c r="M36" s="155"/>
      <c r="AC36" s="34"/>
      <c r="AD36" s="35"/>
      <c r="AE36" s="35"/>
      <c r="AF36" s="36"/>
    </row>
    <row r="37" spans="1:32" ht="20.100000000000001" customHeight="1" x14ac:dyDescent="0.2">
      <c r="A37" s="93"/>
      <c r="B37" s="126"/>
      <c r="C37" s="56"/>
      <c r="G37" s="62"/>
      <c r="J37" s="167"/>
      <c r="AC37" s="34"/>
      <c r="AD37" s="35"/>
      <c r="AE37" s="35"/>
      <c r="AF37" s="36"/>
    </row>
    <row r="38" spans="1:32" ht="20.100000000000001" customHeight="1" x14ac:dyDescent="0.2">
      <c r="A38" s="93"/>
      <c r="B38" s="126"/>
      <c r="F38" s="1"/>
      <c r="G38" s="62"/>
      <c r="H38" s="222"/>
      <c r="I38" s="222"/>
      <c r="J38" s="222"/>
      <c r="K38" s="222"/>
      <c r="L38" s="222"/>
      <c r="AC38" s="34"/>
      <c r="AD38" s="35"/>
      <c r="AE38" s="35"/>
      <c r="AF38" s="36"/>
    </row>
    <row r="39" spans="1:32" ht="20.100000000000001" customHeight="1" x14ac:dyDescent="0.2">
      <c r="A39" s="93"/>
      <c r="B39" s="126"/>
      <c r="G39" s="62"/>
      <c r="H39" s="222"/>
      <c r="I39" s="222"/>
      <c r="J39" s="222"/>
      <c r="K39" s="222"/>
      <c r="L39" s="222"/>
      <c r="AC39" s="34"/>
      <c r="AD39" s="35"/>
      <c r="AE39" s="35"/>
      <c r="AF39" s="36"/>
    </row>
    <row r="40" spans="1:32" s="1" customFormat="1" ht="20.100000000000001" customHeight="1" x14ac:dyDescent="0.2">
      <c r="A40" s="93"/>
      <c r="B40" s="1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3"/>
      <c r="X40" s="79"/>
      <c r="Y40" s="2"/>
      <c r="Z40" s="78"/>
      <c r="AA40" s="37"/>
      <c r="AB40" s="128"/>
      <c r="AD40" s="2"/>
      <c r="AE40" s="2"/>
      <c r="AF40" s="2"/>
    </row>
    <row r="41" spans="1:32" s="1" customFormat="1" ht="20.100000000000001" customHeight="1" x14ac:dyDescent="0.2">
      <c r="A41" s="93"/>
      <c r="B41" s="12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33"/>
      <c r="X41" s="79"/>
      <c r="Y41" s="2"/>
      <c r="Z41" s="78"/>
      <c r="AA41" s="37"/>
      <c r="AB41" s="128"/>
      <c r="AD41" s="2"/>
      <c r="AE41" s="2"/>
      <c r="AF41" s="2"/>
    </row>
    <row r="42" spans="1:32" s="86" customFormat="1" ht="20.100000000000001" customHeight="1" x14ac:dyDescent="0.2">
      <c r="A42" s="130"/>
      <c r="B42" s="131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  <c r="W42" s="89"/>
      <c r="X42" s="90"/>
      <c r="Y42" s="87"/>
      <c r="Z42" s="91"/>
      <c r="AA42" s="92"/>
      <c r="AB42" s="132"/>
      <c r="AD42" s="87"/>
      <c r="AE42" s="87"/>
      <c r="AF42" s="87"/>
    </row>
    <row r="43" spans="1:32" s="1" customFormat="1" ht="20.100000000000001" customHeight="1" x14ac:dyDescent="0.2">
      <c r="A43" s="93"/>
      <c r="B43" s="126"/>
      <c r="D43" s="2"/>
      <c r="E43" s="2"/>
      <c r="F43" s="2"/>
      <c r="G43" s="2"/>
      <c r="H43" s="105"/>
      <c r="I43" s="105"/>
      <c r="J43" s="106"/>
      <c r="K43" s="106"/>
      <c r="L43" s="106"/>
      <c r="M43" s="155"/>
      <c r="N43" s="2"/>
      <c r="O43" s="2"/>
      <c r="P43" s="2"/>
      <c r="Q43" s="2"/>
      <c r="R43" s="2"/>
      <c r="S43" s="2"/>
      <c r="T43" s="2"/>
      <c r="U43" s="2"/>
      <c r="V43" s="3"/>
      <c r="AC43" s="35"/>
    </row>
    <row r="44" spans="1:32" s="1" customFormat="1" ht="20.100000000000001" customHeight="1" x14ac:dyDescent="0.2">
      <c r="A44" s="93"/>
      <c r="B44" s="126"/>
      <c r="D44" s="2"/>
      <c r="E44" s="2"/>
      <c r="F44" s="2"/>
      <c r="G44" s="2"/>
      <c r="H44" s="105"/>
      <c r="I44" s="105"/>
      <c r="J44" s="106"/>
      <c r="K44" s="106"/>
      <c r="L44" s="106"/>
      <c r="M44" s="155"/>
      <c r="N44" s="2"/>
      <c r="O44" s="2"/>
      <c r="P44" s="2"/>
      <c r="Q44" s="2"/>
      <c r="R44" s="2"/>
      <c r="S44" s="2"/>
      <c r="T44" s="2"/>
      <c r="U44" s="2"/>
      <c r="V44" s="3"/>
      <c r="AC44" s="35"/>
    </row>
    <row r="45" spans="1:32" s="1" customFormat="1" ht="20.100000000000001" customHeight="1" x14ac:dyDescent="0.2">
      <c r="A45" s="93"/>
      <c r="B45" s="126"/>
      <c r="D45" s="2"/>
      <c r="E45" s="2"/>
      <c r="F45" s="2"/>
      <c r="G45" s="2"/>
      <c r="H45" s="105"/>
      <c r="I45" s="105"/>
      <c r="J45" s="107"/>
      <c r="K45" s="108"/>
      <c r="L45" s="110"/>
      <c r="M45" s="2"/>
      <c r="N45" s="2"/>
      <c r="O45" s="2"/>
      <c r="P45" s="2"/>
      <c r="Q45" s="2"/>
      <c r="R45" s="2"/>
      <c r="S45" s="2"/>
      <c r="T45" s="2"/>
      <c r="U45" s="2"/>
      <c r="V45" s="3"/>
      <c r="AC45" s="35"/>
    </row>
    <row r="46" spans="1:32" s="1" customFormat="1" ht="20.100000000000001" customHeight="1" x14ac:dyDescent="0.2">
      <c r="A46" s="93"/>
      <c r="B46" s="126"/>
      <c r="D46" s="2"/>
      <c r="E46" s="2"/>
      <c r="F46" s="2"/>
      <c r="G46" s="2"/>
      <c r="H46" s="105"/>
      <c r="I46" s="2"/>
      <c r="J46" s="109"/>
      <c r="K46" s="109"/>
      <c r="L46" s="106"/>
      <c r="M46" s="2"/>
      <c r="N46" s="2"/>
      <c r="O46" s="2"/>
      <c r="P46" s="2"/>
      <c r="Q46" s="2"/>
      <c r="R46" s="2"/>
      <c r="S46" s="2"/>
      <c r="T46" s="2"/>
      <c r="U46" s="2"/>
      <c r="V46" s="3"/>
      <c r="AC46" s="35"/>
    </row>
    <row r="47" spans="1:32" s="1" customFormat="1" ht="20.100000000000001" customHeight="1" x14ac:dyDescent="0.2">
      <c r="A47" s="93"/>
      <c r="B47" s="126"/>
      <c r="D47" s="2"/>
      <c r="E47" s="2"/>
      <c r="F47" s="2"/>
      <c r="G47" s="2"/>
      <c r="H47" s="111"/>
      <c r="J47" s="112"/>
      <c r="K47" s="112"/>
      <c r="L47" s="113"/>
      <c r="M47" s="2"/>
      <c r="N47" s="2"/>
      <c r="O47" s="2"/>
      <c r="P47" s="2"/>
      <c r="Q47" s="2"/>
      <c r="R47" s="2"/>
      <c r="S47" s="2"/>
      <c r="T47" s="2"/>
      <c r="U47" s="2"/>
      <c r="V47" s="3"/>
      <c r="AC47" s="35"/>
    </row>
    <row r="48" spans="1:32" s="1" customFormat="1" ht="20.100000000000001" customHeight="1" x14ac:dyDescent="0.2">
      <c r="A48" s="93"/>
      <c r="B48" s="126"/>
      <c r="D48" s="2"/>
      <c r="E48" s="2"/>
      <c r="F48" s="2"/>
      <c r="G48" s="2"/>
      <c r="H48" s="2"/>
      <c r="I48" s="2"/>
      <c r="J48" s="16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AC48" s="35"/>
    </row>
    <row r="49" spans="1:29" s="1" customFormat="1" ht="20.100000000000001" customHeight="1" x14ac:dyDescent="0.2">
      <c r="A49" s="93"/>
      <c r="B49" s="126"/>
      <c r="D49" s="2"/>
      <c r="E49" s="2"/>
      <c r="F49" s="2"/>
      <c r="G49" s="2"/>
      <c r="H49" s="222"/>
      <c r="I49" s="222"/>
      <c r="J49" s="222"/>
      <c r="K49" s="222"/>
      <c r="L49" s="222"/>
      <c r="M49" s="2"/>
      <c r="N49" s="2"/>
      <c r="O49" s="2"/>
      <c r="P49" s="2"/>
      <c r="Q49" s="2"/>
      <c r="R49" s="2"/>
      <c r="S49" s="2"/>
      <c r="T49" s="2"/>
      <c r="U49" s="2"/>
      <c r="V49" s="3"/>
      <c r="AC49" s="35"/>
    </row>
    <row r="50" spans="1:29" s="1" customFormat="1" ht="20.100000000000001" customHeight="1" x14ac:dyDescent="0.2">
      <c r="A50" s="93"/>
      <c r="B50" s="126"/>
      <c r="D50" s="2"/>
      <c r="E50" s="2"/>
      <c r="F50" s="2"/>
      <c r="G50" s="2"/>
      <c r="H50" s="222"/>
      <c r="I50" s="222"/>
      <c r="J50" s="222"/>
      <c r="K50" s="222"/>
      <c r="L50" s="222"/>
      <c r="M50" s="2"/>
      <c r="N50" s="2"/>
      <c r="O50" s="2"/>
      <c r="P50" s="2"/>
      <c r="Q50" s="2"/>
      <c r="R50" s="2"/>
      <c r="S50" s="2"/>
      <c r="T50" s="2"/>
      <c r="U50" s="2"/>
      <c r="V50" s="3"/>
      <c r="AC50" s="35"/>
    </row>
    <row r="51" spans="1:29" s="1" customFormat="1" ht="20.100000000000001" customHeight="1" x14ac:dyDescent="0.2">
      <c r="A51" s="93"/>
      <c r="B51" s="126"/>
      <c r="D51" s="2"/>
      <c r="E51" s="2"/>
      <c r="F51" s="2"/>
      <c r="G51" s="2"/>
      <c r="H51" s="144"/>
      <c r="I51" s="144"/>
      <c r="J51" s="144"/>
      <c r="K51" s="144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AC51" s="35"/>
    </row>
    <row r="52" spans="1:29" s="1" customFormat="1" ht="20.100000000000001" customHeight="1" x14ac:dyDescent="0.2">
      <c r="A52" s="93"/>
      <c r="B52" s="126"/>
      <c r="D52" s="2"/>
      <c r="E52" s="2"/>
      <c r="F52" s="2"/>
      <c r="G52" s="2"/>
      <c r="H52" s="168"/>
      <c r="I52" s="169"/>
      <c r="K52" s="170"/>
      <c r="L52" s="170"/>
      <c r="M52" s="2"/>
      <c r="N52" s="2"/>
      <c r="O52" s="2"/>
      <c r="P52" s="2"/>
      <c r="Q52" s="2"/>
      <c r="R52" s="2"/>
      <c r="S52" s="2"/>
      <c r="T52" s="2"/>
      <c r="U52" s="2"/>
      <c r="V52" s="3"/>
      <c r="AC52" s="35"/>
    </row>
    <row r="53" spans="1:29" ht="20.100000000000001" customHeight="1" x14ac:dyDescent="0.2">
      <c r="A53" s="93"/>
      <c r="B53" s="126"/>
      <c r="H53" s="168"/>
      <c r="I53" s="169"/>
      <c r="J53" s="1"/>
      <c r="K53" s="170"/>
      <c r="L53" s="170"/>
      <c r="AC53" s="35"/>
    </row>
    <row r="54" spans="1:29" ht="20.100000000000001" customHeight="1" x14ac:dyDescent="0.2">
      <c r="A54" s="93"/>
      <c r="B54" s="126"/>
      <c r="H54" s="168"/>
      <c r="I54" s="169"/>
      <c r="J54" s="1"/>
      <c r="K54" s="170"/>
      <c r="L54" s="170"/>
      <c r="AC54" s="35"/>
    </row>
    <row r="55" spans="1:29" ht="20.100000000000001" customHeight="1" x14ac:dyDescent="0.2">
      <c r="A55" s="93"/>
      <c r="B55" s="126"/>
      <c r="H55" s="168"/>
      <c r="I55" s="169"/>
      <c r="J55" s="1"/>
      <c r="K55" s="170"/>
      <c r="L55" s="170"/>
      <c r="AC55" s="35"/>
    </row>
    <row r="56" spans="1:29" ht="20.100000000000001" customHeight="1" x14ac:dyDescent="0.2">
      <c r="A56" s="93"/>
      <c r="B56" s="126"/>
      <c r="H56" s="168"/>
      <c r="I56" s="169"/>
      <c r="J56" s="1"/>
      <c r="K56" s="170"/>
      <c r="L56" s="170"/>
      <c r="AC56" s="35"/>
    </row>
    <row r="57" spans="1:29" ht="20.100000000000001" customHeight="1" x14ac:dyDescent="0.2">
      <c r="A57" s="93"/>
      <c r="B57" s="126"/>
      <c r="H57" s="168"/>
      <c r="I57" s="169"/>
      <c r="J57" s="1"/>
      <c r="K57" s="170"/>
      <c r="L57" s="170"/>
      <c r="AC57" s="35"/>
    </row>
    <row r="58" spans="1:29" ht="20.100000000000001" customHeight="1" x14ac:dyDescent="0.2">
      <c r="A58" s="93"/>
      <c r="B58" s="126"/>
      <c r="H58" s="168"/>
      <c r="I58" s="169"/>
      <c r="J58" s="1"/>
      <c r="K58" s="170"/>
      <c r="L58" s="170"/>
      <c r="AC58" s="35"/>
    </row>
    <row r="59" spans="1:29" ht="20.100000000000001" customHeight="1" x14ac:dyDescent="0.2">
      <c r="A59" s="93"/>
      <c r="B59" s="126"/>
      <c r="H59" s="168"/>
      <c r="I59" s="169"/>
      <c r="J59" s="1"/>
      <c r="K59" s="170"/>
      <c r="L59" s="170"/>
      <c r="AC59" s="35"/>
    </row>
    <row r="60" spans="1:29" ht="20.100000000000001" customHeight="1" x14ac:dyDescent="0.2">
      <c r="A60" s="93"/>
      <c r="B60" s="126"/>
      <c r="H60" s="168"/>
      <c r="I60" s="169"/>
      <c r="J60" s="1"/>
      <c r="K60" s="170"/>
      <c r="L60" s="170"/>
    </row>
    <row r="61" spans="1:29" ht="20.100000000000001" customHeight="1" x14ac:dyDescent="0.2">
      <c r="A61" s="93"/>
      <c r="B61" s="126"/>
      <c r="H61" s="168"/>
      <c r="I61" s="169"/>
      <c r="J61" s="1"/>
      <c r="K61" s="170"/>
      <c r="L61" s="170"/>
      <c r="AC61" s="35"/>
    </row>
    <row r="62" spans="1:29" ht="20.100000000000001" customHeight="1" x14ac:dyDescent="0.2">
      <c r="A62" s="93"/>
      <c r="B62" s="126"/>
      <c r="H62" s="168"/>
      <c r="I62" s="169"/>
      <c r="J62" s="1"/>
      <c r="K62" s="170"/>
      <c r="L62" s="170"/>
    </row>
    <row r="63" spans="1:29" ht="20.100000000000001" customHeight="1" x14ac:dyDescent="0.2">
      <c r="A63" s="93"/>
      <c r="B63" s="126"/>
      <c r="H63" s="168"/>
      <c r="I63" s="169"/>
      <c r="J63" s="1"/>
      <c r="K63" s="170"/>
      <c r="L63" s="170"/>
      <c r="AC63" s="35"/>
    </row>
    <row r="64" spans="1:29" ht="20.100000000000001" customHeight="1" x14ac:dyDescent="0.2">
      <c r="A64" s="93"/>
      <c r="B64" s="126"/>
      <c r="H64" s="168"/>
      <c r="I64" s="169"/>
      <c r="J64" s="1"/>
      <c r="K64" s="170"/>
      <c r="L64" s="170"/>
      <c r="W64" s="141"/>
      <c r="X64" s="142"/>
      <c r="Y64" s="166"/>
      <c r="Z64" s="143"/>
      <c r="AA64" s="64"/>
      <c r="AB64" s="142"/>
      <c r="AC64" s="35"/>
    </row>
    <row r="65" spans="1:32" ht="20.100000000000001" customHeight="1" x14ac:dyDescent="0.2">
      <c r="A65" s="93"/>
      <c r="B65" s="126"/>
      <c r="H65" s="168"/>
      <c r="I65" s="169"/>
      <c r="J65" s="1"/>
      <c r="K65" s="170"/>
      <c r="L65" s="170"/>
      <c r="W65" s="141"/>
      <c r="X65" s="142"/>
      <c r="Y65" s="166"/>
      <c r="Z65" s="143"/>
      <c r="AA65" s="64"/>
      <c r="AB65" s="142"/>
      <c r="AC65" s="35"/>
    </row>
    <row r="66" spans="1:32" ht="20.100000000000001" customHeight="1" x14ac:dyDescent="0.2">
      <c r="A66" s="93"/>
      <c r="B66" s="126"/>
      <c r="H66" s="168"/>
      <c r="I66" s="169"/>
      <c r="J66" s="1"/>
      <c r="K66" s="170"/>
      <c r="L66" s="170"/>
      <c r="W66" s="141"/>
      <c r="X66" s="142"/>
      <c r="Y66" s="166"/>
      <c r="Z66" s="143"/>
      <c r="AA66" s="64"/>
      <c r="AB66" s="142"/>
      <c r="AC66" s="35"/>
    </row>
    <row r="67" spans="1:32" ht="20.100000000000001" customHeight="1" x14ac:dyDescent="0.2">
      <c r="A67" s="93"/>
      <c r="B67" s="126"/>
      <c r="H67" s="168"/>
      <c r="I67" s="169"/>
      <c r="J67" s="1"/>
      <c r="K67" s="170"/>
      <c r="L67" s="170"/>
      <c r="W67" s="141"/>
      <c r="X67" s="142"/>
      <c r="Y67" s="166"/>
      <c r="Z67" s="143"/>
      <c r="AA67" s="64"/>
      <c r="AB67" s="142"/>
      <c r="AC67" s="35"/>
    </row>
    <row r="68" spans="1:32" s="1" customFormat="1" ht="20.100000000000001" customHeight="1" x14ac:dyDescent="0.2">
      <c r="A68" s="93"/>
      <c r="B68" s="12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AB68" s="128"/>
      <c r="AD68" s="2"/>
      <c r="AE68" s="2"/>
      <c r="AF68" s="2"/>
    </row>
    <row r="69" spans="1:32" s="1" customFormat="1" ht="20.100000000000001" customHeight="1" x14ac:dyDescent="0.2">
      <c r="A69" s="93"/>
      <c r="B69" s="12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AB69" s="128"/>
      <c r="AD69" s="2"/>
      <c r="AE69" s="2"/>
      <c r="AF69" s="2"/>
    </row>
    <row r="70" spans="1:32" s="1" customFormat="1" ht="20.100000000000001" customHeight="1" x14ac:dyDescent="0.2">
      <c r="A70" s="93"/>
      <c r="B70" s="12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AB70" s="128"/>
      <c r="AD70" s="2"/>
      <c r="AE70" s="2"/>
      <c r="AF70" s="2"/>
    </row>
    <row r="71" spans="1:32" s="1" customFormat="1" ht="20.100000000000001" customHeight="1" x14ac:dyDescent="0.2">
      <c r="A71" s="2"/>
      <c r="B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AB71" s="128"/>
      <c r="AD71" s="2"/>
      <c r="AE71" s="2"/>
      <c r="AF71" s="2"/>
    </row>
    <row r="72" spans="1:32" s="1" customFormat="1" ht="20.100000000000001" customHeight="1" x14ac:dyDescent="0.2">
      <c r="A72" s="2"/>
      <c r="B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AB72" s="128"/>
      <c r="AD72" s="2"/>
      <c r="AE72" s="2"/>
      <c r="AF72" s="2"/>
    </row>
    <row r="73" spans="1:32" s="1" customFormat="1" ht="20.100000000000001" customHeight="1" x14ac:dyDescent="0.2">
      <c r="A73" s="93"/>
      <c r="B73" s="12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AB73" s="128"/>
      <c r="AD73" s="2"/>
      <c r="AE73" s="2"/>
      <c r="AF73" s="2"/>
    </row>
    <row r="74" spans="1:32" s="1" customFormat="1" ht="20.100000000000001" customHeight="1" x14ac:dyDescent="0.2">
      <c r="A74" s="93"/>
      <c r="B74" s="12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AB74" s="128"/>
      <c r="AD74" s="2"/>
      <c r="AE74" s="2"/>
      <c r="AF74" s="2"/>
    </row>
    <row r="75" spans="1:32" s="1" customFormat="1" ht="20.100000000000001" customHeight="1" x14ac:dyDescent="0.2">
      <c r="A75" s="93"/>
      <c r="B75" s="12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AB75" s="128"/>
      <c r="AD75" s="2"/>
      <c r="AE75" s="2"/>
      <c r="AF75" s="2"/>
    </row>
    <row r="76" spans="1:32" s="1" customFormat="1" ht="20.100000000000001" customHeight="1" x14ac:dyDescent="0.2">
      <c r="A76" s="93"/>
      <c r="B76" s="12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AB76" s="128"/>
      <c r="AD76" s="2"/>
      <c r="AE76" s="2"/>
      <c r="AF76" s="2"/>
    </row>
    <row r="77" spans="1:32" s="1" customFormat="1" ht="20.100000000000001" customHeight="1" x14ac:dyDescent="0.2">
      <c r="A77" s="93"/>
      <c r="B77" s="12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AB77" s="128"/>
      <c r="AD77" s="2"/>
      <c r="AE77" s="2"/>
      <c r="AF77" s="2"/>
    </row>
    <row r="78" spans="1:32" s="1" customFormat="1" ht="20.100000000000001" customHeight="1" x14ac:dyDescent="0.2">
      <c r="A78" s="93"/>
      <c r="B78" s="12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AB78" s="128"/>
      <c r="AD78" s="2"/>
      <c r="AE78" s="2"/>
      <c r="AF78" s="2"/>
    </row>
    <row r="79" spans="1:32" s="1" customFormat="1" ht="20.100000000000001" customHeight="1" x14ac:dyDescent="0.2">
      <c r="A79" s="93"/>
      <c r="B79" s="12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AB79" s="128"/>
      <c r="AD79" s="2"/>
      <c r="AE79" s="2"/>
      <c r="AF79" s="2"/>
    </row>
    <row r="80" spans="1:32" s="1" customFormat="1" ht="20.100000000000001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AB80" s="128"/>
      <c r="AD80" s="2"/>
      <c r="AE80" s="2"/>
      <c r="AF80" s="2"/>
    </row>
    <row r="81" spans="4:32" s="1" customFormat="1" ht="20.100000000000001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AB81" s="128"/>
      <c r="AD81" s="2"/>
      <c r="AE81" s="2"/>
      <c r="AF81" s="2"/>
    </row>
    <row r="82" spans="4:32" s="1" customFormat="1" ht="20.100000000000001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AB82" s="128"/>
      <c r="AD82" s="2"/>
      <c r="AE82" s="2"/>
      <c r="AF82" s="2"/>
    </row>
    <row r="83" spans="4:32" s="1" customFormat="1" ht="20.100000000000001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AB83" s="128"/>
      <c r="AD83" s="2"/>
      <c r="AE83" s="2"/>
      <c r="AF83" s="2"/>
    </row>
    <row r="84" spans="4:32" s="1" customFormat="1" ht="20.100000000000001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141"/>
      <c r="X84" s="142"/>
      <c r="Y84" s="166"/>
      <c r="Z84" s="143"/>
      <c r="AA84" s="64"/>
      <c r="AB84" s="128"/>
      <c r="AD84" s="2"/>
      <c r="AE84" s="2"/>
      <c r="AF84" s="2"/>
    </row>
    <row r="85" spans="4:32" s="1" customFormat="1" ht="20.100000000000001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141"/>
      <c r="X85" s="142"/>
      <c r="Y85" s="166"/>
      <c r="Z85" s="143"/>
      <c r="AA85" s="64"/>
      <c r="AB85" s="128"/>
      <c r="AD85" s="2"/>
      <c r="AE85" s="2"/>
      <c r="AF85" s="2"/>
    </row>
    <row r="86" spans="4:32" s="1" customFormat="1" ht="20.100000000000001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141"/>
      <c r="X86" s="142"/>
      <c r="Y86" s="166"/>
      <c r="Z86" s="143"/>
      <c r="AA86" s="64"/>
      <c r="AB86" s="128"/>
      <c r="AD86" s="2"/>
      <c r="AE86" s="2"/>
      <c r="AF86" s="2"/>
    </row>
    <row r="87" spans="4:32" s="1" customFormat="1" ht="20.100000000000001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141"/>
      <c r="X87" s="142"/>
      <c r="Y87" s="166"/>
      <c r="Z87" s="143"/>
      <c r="AA87" s="64"/>
      <c r="AB87" s="128"/>
      <c r="AD87" s="2"/>
      <c r="AE87" s="2"/>
      <c r="AF87" s="2"/>
    </row>
    <row r="88" spans="4:32" s="1" customFormat="1" ht="20.100000000000001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141"/>
      <c r="X88" s="142"/>
      <c r="Y88" s="166"/>
      <c r="Z88" s="143"/>
      <c r="AA88" s="64"/>
      <c r="AB88" s="128"/>
      <c r="AD88" s="2"/>
      <c r="AE88" s="2"/>
      <c r="AF88" s="2"/>
    </row>
    <row r="89" spans="4:32" s="1" customFormat="1" ht="20.100000000000001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AB89" s="128"/>
      <c r="AD89" s="2"/>
      <c r="AE89" s="2"/>
      <c r="AF89" s="2"/>
    </row>
    <row r="90" spans="4:32" s="1" customFormat="1" ht="20.100000000000001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AB90" s="128"/>
      <c r="AD90" s="2"/>
      <c r="AE90" s="2"/>
      <c r="AF90" s="2"/>
    </row>
    <row r="91" spans="4:32" s="1" customFormat="1" ht="20.100000000000001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3"/>
      <c r="X91" s="79"/>
      <c r="Y91" s="2"/>
      <c r="Z91" s="78"/>
      <c r="AA91" s="37"/>
      <c r="AB91" s="128"/>
      <c r="AD91" s="2"/>
      <c r="AE91" s="2"/>
      <c r="AF91" s="2"/>
    </row>
    <row r="92" spans="4:32" s="1" customFormat="1" ht="20.100000000000001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3"/>
      <c r="X92" s="79"/>
      <c r="Y92" s="2"/>
      <c r="Z92" s="78"/>
      <c r="AA92" s="37"/>
      <c r="AB92" s="128"/>
      <c r="AD92" s="2"/>
      <c r="AE92" s="2"/>
      <c r="AF92" s="2"/>
    </row>
    <row r="93" spans="4:32" s="1" customFormat="1" ht="20.100000000000001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33"/>
      <c r="X93" s="79"/>
      <c r="Y93" s="2"/>
      <c r="Z93" s="78"/>
      <c r="AA93" s="37"/>
      <c r="AB93" s="128"/>
      <c r="AD93" s="2"/>
      <c r="AE93" s="2"/>
      <c r="AF93" s="2"/>
    </row>
    <row r="94" spans="4:32" s="1" customFormat="1" ht="20.100000000000001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33"/>
      <c r="X94" s="79"/>
      <c r="Y94" s="2"/>
      <c r="Z94" s="78"/>
      <c r="AA94" s="37"/>
      <c r="AB94" s="128"/>
      <c r="AD94" s="2"/>
      <c r="AE94" s="2"/>
      <c r="AF94" s="2"/>
    </row>
    <row r="95" spans="4:32" s="1" customFormat="1" ht="20.100000000000001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33"/>
      <c r="X95" s="79"/>
      <c r="Y95" s="2"/>
      <c r="Z95" s="78"/>
      <c r="AA95" s="37"/>
      <c r="AB95" s="128"/>
      <c r="AD95" s="2"/>
      <c r="AE95" s="2"/>
      <c r="AF95" s="2"/>
    </row>
    <row r="96" spans="4:32" s="1" customFormat="1" ht="20.100000000000001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33"/>
      <c r="X96" s="79"/>
      <c r="Y96" s="2"/>
      <c r="Z96" s="78"/>
      <c r="AA96" s="37"/>
      <c r="AB96" s="128"/>
      <c r="AD96" s="2"/>
      <c r="AE96" s="2"/>
      <c r="AF96" s="2"/>
    </row>
    <row r="97" spans="4:32" s="1" customFormat="1" ht="20.100000000000001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33"/>
      <c r="X97" s="79"/>
      <c r="Y97" s="2"/>
      <c r="Z97" s="78"/>
      <c r="AA97" s="37"/>
      <c r="AB97" s="128"/>
      <c r="AD97" s="2"/>
      <c r="AE97" s="2"/>
      <c r="AF97" s="2"/>
    </row>
    <row r="98" spans="4:32" s="1" customFormat="1" ht="20.100000000000001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3"/>
      <c r="X98" s="79"/>
      <c r="Y98" s="2"/>
      <c r="Z98" s="78"/>
      <c r="AA98" s="37"/>
      <c r="AB98" s="128"/>
      <c r="AD98" s="2"/>
      <c r="AE98" s="2"/>
      <c r="AF98" s="2"/>
    </row>
    <row r="99" spans="4:32" s="1" customFormat="1" ht="20.100000000000001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3"/>
      <c r="X99" s="79"/>
      <c r="Y99" s="2"/>
      <c r="Z99" s="78"/>
      <c r="AA99" s="37"/>
      <c r="AB99" s="128"/>
      <c r="AD99" s="2"/>
      <c r="AE99" s="2"/>
      <c r="AF99" s="2"/>
    </row>
    <row r="100" spans="4:32" s="1" customFormat="1" ht="20.100000000000001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33"/>
      <c r="X100" s="79"/>
      <c r="Y100" s="2"/>
      <c r="Z100" s="78"/>
      <c r="AA100" s="37"/>
      <c r="AB100" s="128"/>
      <c r="AD100" s="2"/>
      <c r="AE100" s="2"/>
      <c r="AF100" s="2"/>
    </row>
    <row r="101" spans="4:32" s="1" customFormat="1" ht="20.100000000000001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3"/>
      <c r="X101" s="79"/>
      <c r="Y101" s="2"/>
      <c r="Z101" s="78"/>
      <c r="AA101" s="37"/>
      <c r="AB101" s="128"/>
      <c r="AD101" s="2"/>
      <c r="AE101" s="2"/>
      <c r="AF101" s="2"/>
    </row>
    <row r="102" spans="4:32" s="1" customFormat="1" ht="20.100000000000001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3"/>
      <c r="X102" s="79"/>
      <c r="Y102" s="2"/>
      <c r="Z102" s="78"/>
      <c r="AA102" s="37"/>
      <c r="AB102" s="128"/>
      <c r="AD102" s="2"/>
      <c r="AE102" s="2"/>
      <c r="AF102" s="2"/>
    </row>
    <row r="103" spans="4:32" s="1" customFormat="1" ht="20.100000000000001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3"/>
      <c r="X103" s="79"/>
      <c r="Y103" s="2"/>
      <c r="Z103" s="78"/>
      <c r="AA103" s="37"/>
      <c r="AB103" s="128"/>
      <c r="AD103" s="2"/>
      <c r="AE103" s="2"/>
      <c r="AF103" s="2"/>
    </row>
    <row r="104" spans="4:32" s="1" customFormat="1" ht="20.100000000000001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3"/>
      <c r="X104" s="79"/>
      <c r="Y104" s="2"/>
      <c r="Z104" s="78"/>
      <c r="AA104" s="37"/>
      <c r="AB104" s="128"/>
      <c r="AD104" s="2"/>
      <c r="AE104" s="2"/>
      <c r="AF104" s="2"/>
    </row>
    <row r="105" spans="4:32" s="1" customFormat="1" ht="20.100000000000001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3"/>
      <c r="X105" s="79"/>
      <c r="Y105" s="2"/>
      <c r="Z105" s="78"/>
      <c r="AA105" s="37"/>
      <c r="AB105" s="128"/>
      <c r="AD105" s="2"/>
      <c r="AE105" s="2"/>
      <c r="AF105" s="2"/>
    </row>
    <row r="106" spans="4:32" s="1" customFormat="1" ht="20.100000000000001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3"/>
      <c r="X106" s="79"/>
      <c r="Y106" s="2"/>
      <c r="Z106" s="78"/>
      <c r="AA106" s="37"/>
      <c r="AB106" s="128"/>
      <c r="AD106" s="2"/>
      <c r="AE106" s="2"/>
      <c r="AF106" s="2"/>
    </row>
    <row r="107" spans="4:32" s="1" customFormat="1" ht="20.100000000000001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3"/>
      <c r="X107" s="79"/>
      <c r="Y107" s="2"/>
      <c r="Z107" s="78"/>
      <c r="AA107" s="37"/>
      <c r="AB107" s="128"/>
      <c r="AD107" s="2"/>
      <c r="AE107" s="2"/>
      <c r="AF107" s="2"/>
    </row>
    <row r="108" spans="4:32" s="1" customFormat="1" ht="20.100000000000001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33"/>
      <c r="X108" s="79"/>
      <c r="Y108" s="2"/>
      <c r="Z108" s="78"/>
      <c r="AA108" s="37"/>
      <c r="AB108" s="128"/>
      <c r="AD108" s="2"/>
      <c r="AE108" s="2"/>
      <c r="AF108" s="2"/>
    </row>
    <row r="109" spans="4:32" s="1" customFormat="1" ht="20.100000000000001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3"/>
      <c r="X109" s="79"/>
      <c r="Y109" s="2"/>
      <c r="Z109" s="78"/>
      <c r="AA109" s="37"/>
      <c r="AB109" s="128"/>
      <c r="AD109" s="2"/>
      <c r="AE109" s="2"/>
      <c r="AF109" s="2"/>
    </row>
    <row r="110" spans="4:32" s="1" customFormat="1" ht="20.100000000000001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3"/>
      <c r="X110" s="79"/>
      <c r="Y110" s="2"/>
      <c r="Z110" s="78"/>
      <c r="AA110" s="37"/>
      <c r="AB110" s="128"/>
      <c r="AD110" s="2"/>
      <c r="AE110" s="2"/>
      <c r="AF110" s="2"/>
    </row>
    <row r="111" spans="4:32" s="1" customFormat="1" ht="20.100000000000001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33"/>
      <c r="X111" s="79"/>
      <c r="Y111" s="2"/>
      <c r="Z111" s="78"/>
      <c r="AA111" s="37"/>
      <c r="AB111" s="128"/>
      <c r="AD111" s="2"/>
      <c r="AE111" s="2"/>
      <c r="AF111" s="2"/>
    </row>
    <row r="112" spans="4:32" s="1" customFormat="1" ht="20.100000000000001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3"/>
      <c r="X112" s="79"/>
      <c r="Y112" s="2"/>
      <c r="Z112" s="78"/>
      <c r="AA112" s="37"/>
      <c r="AB112" s="128"/>
      <c r="AD112" s="2"/>
      <c r="AE112" s="2"/>
      <c r="AF112" s="2"/>
    </row>
    <row r="113" spans="4:32" s="1" customFormat="1" ht="20.100000000000001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33"/>
      <c r="X113" s="79"/>
      <c r="Y113" s="2"/>
      <c r="Z113" s="78"/>
      <c r="AA113" s="37"/>
      <c r="AB113" s="128"/>
      <c r="AD113" s="2"/>
      <c r="AE113" s="2"/>
      <c r="AF113" s="2"/>
    </row>
    <row r="114" spans="4:32" s="1" customFormat="1" ht="20.100000000000001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33"/>
      <c r="X114" s="79"/>
      <c r="Y114" s="2"/>
      <c r="Z114" s="78"/>
      <c r="AA114" s="37"/>
      <c r="AB114" s="128"/>
      <c r="AD114" s="2"/>
      <c r="AE114" s="2"/>
      <c r="AF114" s="2"/>
    </row>
    <row r="115" spans="4:32" s="1" customFormat="1" ht="20.100000000000001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33"/>
      <c r="X115" s="79"/>
      <c r="Y115" s="2"/>
      <c r="Z115" s="78"/>
      <c r="AA115" s="37"/>
      <c r="AB115" s="128"/>
      <c r="AD115" s="2"/>
      <c r="AE115" s="2"/>
      <c r="AF115" s="2"/>
    </row>
    <row r="116" spans="4:32" s="1" customFormat="1" ht="20.100000000000001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33"/>
      <c r="X116" s="79"/>
      <c r="Y116" s="2"/>
      <c r="Z116" s="78"/>
      <c r="AA116" s="37"/>
      <c r="AB116" s="128"/>
      <c r="AD116" s="2"/>
      <c r="AE116" s="2"/>
      <c r="AF116" s="2"/>
    </row>
    <row r="117" spans="4:32" s="1" customFormat="1" ht="20.100000000000001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33"/>
      <c r="X117" s="79"/>
      <c r="Y117" s="2"/>
      <c r="Z117" s="78"/>
      <c r="AA117" s="37"/>
      <c r="AB117" s="128"/>
      <c r="AD117" s="2"/>
      <c r="AE117" s="2"/>
      <c r="AF117" s="2"/>
    </row>
    <row r="118" spans="4:32" s="1" customFormat="1" ht="20.100000000000001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33"/>
      <c r="X118" s="79"/>
      <c r="Y118" s="2"/>
      <c r="Z118" s="78"/>
      <c r="AA118" s="37"/>
      <c r="AB118" s="128"/>
      <c r="AD118" s="2"/>
      <c r="AE118" s="2"/>
      <c r="AF118" s="2"/>
    </row>
    <row r="119" spans="4:32" s="1" customFormat="1" ht="20.100000000000001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33"/>
      <c r="X119" s="79"/>
      <c r="Y119" s="2"/>
      <c r="Z119" s="78"/>
      <c r="AA119" s="37"/>
      <c r="AB119" s="128"/>
      <c r="AD119" s="2"/>
      <c r="AE119" s="2"/>
      <c r="AF119" s="2"/>
    </row>
    <row r="120" spans="4:32" s="1" customFormat="1" ht="20.100000000000001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33"/>
      <c r="X120" s="79"/>
      <c r="Y120" s="2"/>
      <c r="Z120" s="78"/>
      <c r="AA120" s="37"/>
      <c r="AB120" s="128"/>
      <c r="AD120" s="2"/>
      <c r="AE120" s="2"/>
      <c r="AF120" s="2"/>
    </row>
    <row r="121" spans="4:32" s="1" customFormat="1" ht="20.100000000000001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33"/>
      <c r="X121" s="79"/>
      <c r="Y121" s="2"/>
      <c r="Z121" s="78"/>
      <c r="AA121" s="37"/>
      <c r="AB121" s="128"/>
      <c r="AD121" s="2"/>
      <c r="AE121" s="2"/>
      <c r="AF121" s="2"/>
    </row>
    <row r="122" spans="4:32" s="1" customFormat="1" ht="20.100000000000001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33"/>
      <c r="X122" s="2"/>
      <c r="Y122" s="2"/>
      <c r="Z122" s="121"/>
      <c r="AA122" s="7"/>
      <c r="AB122" s="128"/>
      <c r="AD122" s="2"/>
      <c r="AE122" s="2"/>
      <c r="AF122" s="2"/>
    </row>
    <row r="123" spans="4:32" s="1" customFormat="1" ht="20.100000000000001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33"/>
      <c r="X123" s="64"/>
      <c r="Y123" s="2"/>
      <c r="Z123" s="121"/>
      <c r="AA123" s="7"/>
      <c r="AB123" s="128"/>
      <c r="AD123" s="2"/>
      <c r="AE123" s="2"/>
      <c r="AF123" s="2"/>
    </row>
    <row r="124" spans="4:32" s="1" customFormat="1" ht="20.100000000000001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3"/>
      <c r="X124" s="2"/>
      <c r="Y124" s="2"/>
      <c r="Z124" s="121"/>
      <c r="AA124" s="7"/>
      <c r="AB124" s="128"/>
      <c r="AD124" s="2"/>
      <c r="AE124" s="2"/>
      <c r="AF124" s="2"/>
    </row>
    <row r="125" spans="4:32" s="1" customFormat="1" ht="20.100000000000001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33"/>
      <c r="X125" s="64"/>
      <c r="Y125" s="64"/>
      <c r="Z125" s="66"/>
      <c r="AA125" s="133"/>
      <c r="AB125" s="128"/>
      <c r="AD125" s="2"/>
      <c r="AE125" s="2"/>
      <c r="AF125" s="2"/>
    </row>
    <row r="126" spans="4:32" s="1" customFormat="1" ht="20.100000000000001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33"/>
      <c r="X126" s="64"/>
      <c r="Y126" s="64"/>
      <c r="Z126" s="66"/>
      <c r="AA126" s="133"/>
      <c r="AB126" s="128"/>
      <c r="AD126" s="2"/>
      <c r="AE126" s="2"/>
      <c r="AF126" s="2"/>
    </row>
    <row r="127" spans="4:32" s="1" customFormat="1" ht="20.100000000000001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33"/>
      <c r="X127" s="64"/>
      <c r="Y127" s="64"/>
      <c r="Z127" s="66"/>
      <c r="AA127" s="133"/>
      <c r="AB127" s="128"/>
      <c r="AD127" s="2"/>
      <c r="AE127" s="2"/>
      <c r="AF127" s="2"/>
    </row>
    <row r="128" spans="4:32" s="1" customFormat="1" ht="20.100000000000001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33"/>
      <c r="X128" s="79"/>
      <c r="Y128" s="2"/>
      <c r="Z128" s="80"/>
      <c r="AA128" s="37"/>
      <c r="AB128" s="128"/>
      <c r="AD128" s="2"/>
      <c r="AE128" s="2"/>
      <c r="AF128" s="2"/>
    </row>
    <row r="129" spans="4:32" s="1" customFormat="1" ht="20.100000000000001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3"/>
      <c r="X129" s="79"/>
      <c r="Y129" s="2"/>
      <c r="Z129" s="78"/>
      <c r="AA129" s="37"/>
      <c r="AB129" s="128"/>
      <c r="AD129" s="2"/>
      <c r="AE129" s="2"/>
      <c r="AF129" s="2"/>
    </row>
    <row r="130" spans="4:32" s="1" customFormat="1" ht="20.100000000000001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33"/>
      <c r="X130" s="79"/>
      <c r="Y130" s="2"/>
      <c r="Z130" s="78"/>
      <c r="AA130" s="37"/>
      <c r="AB130" s="128"/>
      <c r="AD130" s="2"/>
      <c r="AE130" s="2"/>
      <c r="AF130" s="2"/>
    </row>
    <row r="131" spans="4:32" s="1" customFormat="1" ht="20.100000000000001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33"/>
      <c r="X131" s="79"/>
      <c r="Y131" s="2"/>
      <c r="Z131" s="78"/>
      <c r="AA131" s="37"/>
      <c r="AB131" s="128"/>
      <c r="AD131" s="2"/>
      <c r="AE131" s="2"/>
      <c r="AF131" s="2"/>
    </row>
    <row r="132" spans="4:32" s="1" customFormat="1" ht="20.100000000000001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33"/>
      <c r="X132" s="79"/>
      <c r="Y132" s="2"/>
      <c r="Z132" s="78"/>
      <c r="AA132" s="37"/>
      <c r="AB132" s="128"/>
      <c r="AD132" s="2"/>
      <c r="AE132" s="2"/>
      <c r="AF132" s="2"/>
    </row>
    <row r="133" spans="4:32" s="1" customFormat="1" ht="20.100000000000001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33"/>
      <c r="X133" s="79"/>
      <c r="Y133" s="2"/>
      <c r="Z133" s="78"/>
      <c r="AA133" s="37"/>
      <c r="AB133" s="128"/>
      <c r="AD133" s="2"/>
      <c r="AE133" s="2"/>
      <c r="AF133" s="2"/>
    </row>
    <row r="134" spans="4:32" s="1" customFormat="1" ht="20.100000000000001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33"/>
      <c r="X134" s="79"/>
      <c r="Y134" s="2"/>
      <c r="Z134" s="78"/>
      <c r="AA134" s="37"/>
      <c r="AB134" s="128"/>
      <c r="AD134" s="2"/>
      <c r="AE134" s="2"/>
      <c r="AF134" s="2"/>
    </row>
    <row r="135" spans="4:32" s="1" customFormat="1" ht="20.100000000000001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33"/>
      <c r="X135" s="79"/>
      <c r="Y135" s="2"/>
      <c r="Z135" s="78"/>
      <c r="AA135" s="37"/>
      <c r="AB135" s="128"/>
      <c r="AD135" s="2"/>
      <c r="AE135" s="2"/>
      <c r="AF135" s="2"/>
    </row>
    <row r="136" spans="4:32" s="1" customFormat="1" ht="20.100000000000001" customHeight="1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  <c r="W136" s="33"/>
      <c r="X136" s="79"/>
      <c r="Y136" s="2"/>
      <c r="Z136" s="78"/>
      <c r="AA136" s="37"/>
      <c r="AB136" s="128"/>
      <c r="AD136" s="2"/>
      <c r="AE136" s="2"/>
      <c r="AF136" s="2"/>
    </row>
    <row r="137" spans="4:32" s="1" customFormat="1" ht="20.100000000000001" customHeight="1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  <c r="W137" s="33"/>
      <c r="X137" s="79"/>
      <c r="Y137" s="2"/>
      <c r="Z137" s="78"/>
      <c r="AA137" s="37"/>
      <c r="AB137" s="128"/>
      <c r="AD137" s="2"/>
      <c r="AE137" s="2"/>
      <c r="AF137" s="2"/>
    </row>
    <row r="138" spans="4:32" s="1" customFormat="1" ht="20.100000000000001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  <c r="W138" s="33"/>
      <c r="X138" s="79"/>
      <c r="Y138" s="2"/>
      <c r="Z138" s="78"/>
      <c r="AA138" s="37"/>
      <c r="AB138" s="128"/>
      <c r="AD138" s="2"/>
      <c r="AE138" s="2"/>
      <c r="AF138" s="2"/>
    </row>
    <row r="139" spans="4:32" s="1" customFormat="1" ht="20.100000000000001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  <c r="W139" s="33"/>
      <c r="X139" s="79"/>
      <c r="Y139" s="2"/>
      <c r="Z139" s="78"/>
      <c r="AA139" s="37"/>
      <c r="AB139" s="128"/>
      <c r="AD139" s="2"/>
      <c r="AE139" s="2"/>
      <c r="AF139" s="2"/>
    </row>
    <row r="140" spans="4:32" s="1" customFormat="1" ht="20.100000000000001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33"/>
      <c r="X140" s="79"/>
      <c r="Y140" s="2"/>
      <c r="Z140" s="78"/>
      <c r="AA140" s="37"/>
      <c r="AB140" s="128"/>
      <c r="AD140" s="2"/>
      <c r="AE140" s="2"/>
      <c r="AF140" s="2"/>
    </row>
    <row r="141" spans="4:32" s="1" customFormat="1" ht="20.100000000000001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33"/>
      <c r="X141" s="79"/>
      <c r="Y141" s="2"/>
      <c r="Z141" s="78"/>
      <c r="AA141" s="37"/>
      <c r="AB141" s="128"/>
      <c r="AD141" s="2"/>
      <c r="AE141" s="2"/>
      <c r="AF141" s="2"/>
    </row>
    <row r="142" spans="4:32" s="1" customFormat="1" ht="20.100000000000001" customHeight="1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  <c r="W142" s="33"/>
      <c r="X142" s="79"/>
      <c r="Y142" s="2"/>
      <c r="Z142" s="78"/>
      <c r="AA142" s="37"/>
      <c r="AB142" s="128"/>
      <c r="AD142" s="2"/>
      <c r="AE142" s="2"/>
      <c r="AF142" s="2"/>
    </row>
    <row r="143" spans="4:32" s="1" customFormat="1" ht="20.100000000000001" customHeight="1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33"/>
      <c r="X143" s="79"/>
      <c r="Y143" s="2"/>
      <c r="Z143" s="78"/>
      <c r="AA143" s="37"/>
      <c r="AB143" s="128"/>
      <c r="AD143" s="2"/>
      <c r="AE143" s="2"/>
      <c r="AF143" s="2"/>
    </row>
    <row r="144" spans="4:32" s="1" customFormat="1" ht="20.100000000000001" customHeight="1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33"/>
      <c r="X144" s="79"/>
      <c r="Y144" s="2"/>
      <c r="Z144" s="78"/>
      <c r="AA144" s="37"/>
      <c r="AB144" s="128"/>
      <c r="AD144" s="2"/>
      <c r="AE144" s="2"/>
      <c r="AF144" s="2"/>
    </row>
    <row r="145" spans="4:32" s="1" customFormat="1" ht="20.100000000000001" customHeight="1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  <c r="W145" s="33"/>
      <c r="X145" s="79"/>
      <c r="Y145" s="2"/>
      <c r="Z145" s="78"/>
      <c r="AA145" s="37"/>
      <c r="AB145" s="128"/>
      <c r="AD145" s="2"/>
      <c r="AE145" s="2"/>
      <c r="AF145" s="2"/>
    </row>
    <row r="146" spans="4:32" s="1" customFormat="1" ht="20.100000000000001" customHeight="1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33"/>
      <c r="X146" s="79"/>
      <c r="Y146" s="2"/>
      <c r="Z146" s="78"/>
      <c r="AA146" s="37"/>
      <c r="AB146" s="128"/>
      <c r="AD146" s="2"/>
      <c r="AE146" s="2"/>
      <c r="AF146" s="2"/>
    </row>
    <row r="147" spans="4:32" s="1" customFormat="1" ht="20.100000000000001" customHeight="1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33"/>
      <c r="X147" s="79"/>
      <c r="Y147" s="2"/>
      <c r="Z147" s="78"/>
      <c r="AA147" s="37"/>
      <c r="AB147" s="128"/>
      <c r="AD147" s="2"/>
      <c r="AE147" s="2"/>
      <c r="AF147" s="2"/>
    </row>
    <row r="148" spans="4:32" s="1" customFormat="1" ht="20.100000000000001" customHeight="1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  <c r="W148" s="33"/>
      <c r="X148" s="79"/>
      <c r="Y148" s="2"/>
      <c r="Z148" s="78"/>
      <c r="AA148" s="37"/>
      <c r="AB148" s="128"/>
      <c r="AD148" s="2"/>
      <c r="AE148" s="2"/>
      <c r="AF148" s="2"/>
    </row>
    <row r="149" spans="4:32" s="1" customFormat="1" ht="20.100000000000001" customHeight="1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33"/>
      <c r="X149" s="79"/>
      <c r="Y149" s="2"/>
      <c r="Z149" s="78"/>
      <c r="AA149" s="37"/>
      <c r="AB149" s="128"/>
      <c r="AD149" s="2"/>
      <c r="AE149" s="2"/>
      <c r="AF149" s="2"/>
    </row>
    <row r="150" spans="4:32" s="1" customFormat="1" ht="20.100000000000001" customHeight="1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  <c r="W150" s="33"/>
      <c r="X150" s="79"/>
      <c r="Y150" s="2"/>
      <c r="Z150" s="78"/>
      <c r="AA150" s="37"/>
      <c r="AB150" s="128"/>
      <c r="AD150" s="2"/>
      <c r="AE150" s="2"/>
      <c r="AF150" s="2"/>
    </row>
    <row r="151" spans="4:32" s="1" customFormat="1" ht="20.100000000000001" customHeight="1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  <c r="W151" s="33"/>
      <c r="X151" s="79"/>
      <c r="Y151" s="2"/>
      <c r="Z151" s="78"/>
      <c r="AA151" s="37"/>
      <c r="AB151" s="128"/>
      <c r="AD151" s="2"/>
      <c r="AE151" s="2"/>
      <c r="AF151" s="2"/>
    </row>
    <row r="152" spans="4:32" s="1" customFormat="1" ht="20.100000000000001" customHeight="1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  <c r="W152" s="33"/>
      <c r="X152" s="79"/>
      <c r="Y152" s="2"/>
      <c r="Z152" s="78"/>
      <c r="AA152" s="37"/>
      <c r="AB152" s="128"/>
      <c r="AD152" s="2"/>
      <c r="AE152" s="2"/>
      <c r="AF152" s="2"/>
    </row>
    <row r="153" spans="4:32" s="1" customFormat="1" ht="20.100000000000001" customHeight="1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33"/>
      <c r="X153" s="79"/>
      <c r="Y153" s="2"/>
      <c r="Z153" s="78"/>
      <c r="AA153" s="37"/>
      <c r="AB153" s="128"/>
      <c r="AD153" s="2"/>
      <c r="AE153" s="2"/>
      <c r="AF153" s="2"/>
    </row>
    <row r="154" spans="4:32" s="1" customFormat="1" ht="20.100000000000001" customHeight="1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  <c r="W154" s="33"/>
      <c r="X154" s="79"/>
      <c r="Y154" s="2"/>
      <c r="Z154" s="78"/>
      <c r="AA154" s="37"/>
      <c r="AB154" s="128"/>
      <c r="AD154" s="2"/>
      <c r="AE154" s="2"/>
      <c r="AF154" s="2"/>
    </row>
    <row r="155" spans="4:32" s="1" customFormat="1" ht="20.100000000000001" customHeight="1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3"/>
      <c r="W155" s="33"/>
      <c r="X155" s="79"/>
      <c r="Y155" s="2"/>
      <c r="Z155" s="78"/>
      <c r="AA155" s="37"/>
      <c r="AB155" s="128"/>
      <c r="AD155" s="2"/>
      <c r="AE155" s="2"/>
      <c r="AF155" s="2"/>
    </row>
    <row r="156" spans="4:32" ht="20.100000000000001" customHeight="1" x14ac:dyDescent="0.2">
      <c r="W156" s="33"/>
      <c r="X156" s="79"/>
      <c r="Z156" s="78"/>
      <c r="AA156" s="37"/>
      <c r="AB156" s="128"/>
    </row>
    <row r="157" spans="4:32" ht="20.100000000000001" customHeight="1" x14ac:dyDescent="0.2">
      <c r="W157" s="33"/>
      <c r="X157" s="79"/>
      <c r="Z157" s="78"/>
      <c r="AA157" s="37"/>
      <c r="AB157" s="128"/>
    </row>
    <row r="158" spans="4:32" ht="20.100000000000001" customHeight="1" x14ac:dyDescent="0.2">
      <c r="W158" s="33"/>
      <c r="X158" s="79"/>
      <c r="Z158" s="78"/>
      <c r="AA158" s="37"/>
      <c r="AB158" s="128"/>
    </row>
    <row r="159" spans="4:32" ht="20.100000000000001" customHeight="1" x14ac:dyDescent="0.2">
      <c r="W159" s="33"/>
      <c r="X159" s="64"/>
      <c r="Z159" s="121"/>
    </row>
    <row r="160" spans="4:32" ht="20.100000000000001" customHeight="1" x14ac:dyDescent="0.2">
      <c r="W160" s="33"/>
      <c r="Z160" s="121"/>
    </row>
    <row r="161" spans="23:27" ht="20.100000000000001" customHeight="1" x14ac:dyDescent="0.2">
      <c r="W161" s="33"/>
      <c r="X161" s="64"/>
      <c r="Y161" s="64"/>
      <c r="Z161" s="66"/>
      <c r="AA161" s="133"/>
    </row>
    <row r="162" spans="23:27" ht="20.100000000000001" customHeight="1" x14ac:dyDescent="0.2">
      <c r="W162" s="33"/>
      <c r="X162" s="64"/>
      <c r="Y162" s="64"/>
      <c r="Z162" s="66"/>
      <c r="AA162" s="133"/>
    </row>
    <row r="163" spans="23:27" ht="20.100000000000001" customHeight="1" x14ac:dyDescent="0.2">
      <c r="W163" s="33"/>
      <c r="X163" s="64"/>
      <c r="Y163" s="64"/>
      <c r="Z163" s="66"/>
      <c r="AA163" s="133"/>
    </row>
    <row r="164" spans="23:27" ht="20.100000000000001" customHeight="1" x14ac:dyDescent="0.2">
      <c r="W164" s="33"/>
      <c r="X164" s="79"/>
      <c r="Z164" s="80"/>
      <c r="AA164" s="37"/>
    </row>
  </sheetData>
  <mergeCells count="34">
    <mergeCell ref="H49:L49"/>
    <mergeCell ref="H50:L50"/>
    <mergeCell ref="AD5:AD6"/>
    <mergeCell ref="E25:F25"/>
    <mergeCell ref="H38:L38"/>
    <mergeCell ref="H39:L39"/>
    <mergeCell ref="V5:V6"/>
    <mergeCell ref="W5:W6"/>
    <mergeCell ref="X5:X6"/>
    <mergeCell ref="Y5:Y6"/>
    <mergeCell ref="AA5:AA6"/>
    <mergeCell ref="AC5:AC6"/>
    <mergeCell ref="P5:P6"/>
    <mergeCell ref="Q5:Q6"/>
    <mergeCell ref="R5:R6"/>
    <mergeCell ref="S5:S6"/>
    <mergeCell ref="T5:T6"/>
    <mergeCell ref="U5:U6"/>
    <mergeCell ref="E4:J4"/>
    <mergeCell ref="K4:Q4"/>
    <mergeCell ref="T4:W4"/>
    <mergeCell ref="H5:H6"/>
    <mergeCell ref="I5:I6"/>
    <mergeCell ref="J5:J6"/>
    <mergeCell ref="K5:K6"/>
    <mergeCell ref="L5:L6"/>
    <mergeCell ref="M5:M6"/>
    <mergeCell ref="N5:N6"/>
    <mergeCell ref="O5:O6"/>
    <mergeCell ref="B5:B6"/>
    <mergeCell ref="D5:D6"/>
    <mergeCell ref="E5:E6"/>
    <mergeCell ref="F5:F6"/>
    <mergeCell ref="G5:G6"/>
  </mergeCells>
  <printOptions horizontalCentered="1"/>
  <pageMargins left="0.39370078740157483" right="0.39370078740157483" top="0.39370078740157483" bottom="0.39370078740157483" header="0" footer="0"/>
  <pageSetup paperSize="9" scale="4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1">
    <tabColor rgb="FFFF0000"/>
  </sheetPr>
  <dimension ref="A1:AF144"/>
  <sheetViews>
    <sheetView showGridLines="0" zoomScale="85" zoomScaleNormal="85" workbookViewId="0">
      <pane ySplit="1" topLeftCell="A2" activePane="bottomLeft" state="frozen"/>
      <selection activeCell="E8" sqref="E8"/>
      <selection pane="bottomLeft" activeCell="K31" sqref="K31"/>
    </sheetView>
  </sheetViews>
  <sheetFormatPr defaultRowHeight="20.100000000000001" customHeight="1" x14ac:dyDescent="0.2"/>
  <cols>
    <col min="1" max="1" width="9.140625" style="1"/>
    <col min="2" max="2" width="18.42578125" style="1" customWidth="1"/>
    <col min="3" max="3" width="2.140625" style="1" customWidth="1"/>
    <col min="4" max="4" width="16.85546875" style="2" bestFit="1" customWidth="1"/>
    <col min="5" max="8" width="15.7109375" style="2" customWidth="1"/>
    <col min="9" max="9" width="13" style="2" customWidth="1"/>
    <col min="10" max="11" width="18.28515625" style="2" customWidth="1"/>
    <col min="12" max="21" width="15.7109375" style="2" customWidth="1"/>
    <col min="22" max="22" width="15.7109375" style="3" customWidth="1"/>
    <col min="23" max="23" width="14.7109375" style="5" customWidth="1"/>
    <col min="24" max="24" width="21" style="2" customWidth="1"/>
    <col min="25" max="25" width="31.140625" style="2" customWidth="1"/>
    <col min="26" max="26" width="17" style="6" customWidth="1"/>
    <col min="27" max="27" width="66.42578125" style="7" customWidth="1"/>
    <col min="28" max="28" width="15.140625" style="1" customWidth="1"/>
    <col min="29" max="29" width="12.28515625" style="1" bestFit="1" customWidth="1"/>
    <col min="30" max="30" width="20.5703125" style="2" bestFit="1" customWidth="1"/>
    <col min="31" max="16384" width="9.140625" style="2"/>
  </cols>
  <sheetData>
    <row r="1" spans="1:32" ht="20.100000000000001" customHeight="1" x14ac:dyDescent="0.2"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4"/>
    </row>
    <row r="2" spans="1:32" ht="20.100000000000001" customHeight="1" x14ac:dyDescent="0.2"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4"/>
    </row>
    <row r="3" spans="1:32" ht="20.100000000000001" customHeight="1" thickBot="1" x14ac:dyDescent="0.25"/>
    <row r="4" spans="1:32" ht="39.950000000000003" customHeight="1" thickTop="1" thickBot="1" x14ac:dyDescent="0.25">
      <c r="B4" s="94" t="s">
        <v>77</v>
      </c>
      <c r="D4" s="8" t="s">
        <v>93</v>
      </c>
      <c r="E4" s="246" t="s">
        <v>4</v>
      </c>
      <c r="F4" s="247"/>
      <c r="G4" s="247"/>
      <c r="H4" s="247"/>
      <c r="I4" s="247"/>
      <c r="J4" s="248"/>
      <c r="K4" s="246" t="s">
        <v>7</v>
      </c>
      <c r="L4" s="247"/>
      <c r="M4" s="247"/>
      <c r="N4" s="247"/>
      <c r="O4" s="247"/>
      <c r="P4" s="247"/>
      <c r="Q4" s="248"/>
      <c r="R4" s="171"/>
      <c r="S4" s="171"/>
      <c r="T4" s="246" t="s">
        <v>13</v>
      </c>
      <c r="U4" s="247"/>
      <c r="V4" s="247"/>
      <c r="W4" s="248"/>
      <c r="X4" s="9"/>
      <c r="Y4" s="8" t="s">
        <v>93</v>
      </c>
      <c r="Z4" s="10"/>
      <c r="AA4" s="11"/>
      <c r="AB4" s="12"/>
    </row>
    <row r="5" spans="1:32" s="9" customFormat="1" ht="20.100000000000001" customHeight="1" thickTop="1" x14ac:dyDescent="0.2">
      <c r="B5" s="241" t="s">
        <v>14</v>
      </c>
      <c r="C5" s="13"/>
      <c r="D5" s="239" t="s">
        <v>15</v>
      </c>
      <c r="E5" s="241" t="s">
        <v>16</v>
      </c>
      <c r="F5" s="225" t="s">
        <v>17</v>
      </c>
      <c r="G5" s="225" t="s">
        <v>18</v>
      </c>
      <c r="H5" s="225" t="s">
        <v>19</v>
      </c>
      <c r="I5" s="225" t="s">
        <v>20</v>
      </c>
      <c r="J5" s="239" t="s">
        <v>6</v>
      </c>
      <c r="K5" s="241" t="s">
        <v>21</v>
      </c>
      <c r="L5" s="225" t="s">
        <v>22</v>
      </c>
      <c r="M5" s="225" t="s">
        <v>23</v>
      </c>
      <c r="N5" s="225" t="s">
        <v>24</v>
      </c>
      <c r="O5" s="225" t="s">
        <v>25</v>
      </c>
      <c r="P5" s="225" t="s">
        <v>26</v>
      </c>
      <c r="Q5" s="225" t="s">
        <v>63</v>
      </c>
      <c r="R5" s="225" t="s">
        <v>27</v>
      </c>
      <c r="S5" s="225" t="s">
        <v>22</v>
      </c>
      <c r="T5" s="236" t="s">
        <v>28</v>
      </c>
      <c r="U5" s="223" t="s">
        <v>29</v>
      </c>
      <c r="V5" s="223" t="s">
        <v>30</v>
      </c>
      <c r="W5" s="223" t="s">
        <v>31</v>
      </c>
      <c r="X5" s="223" t="s">
        <v>32</v>
      </c>
      <c r="Y5" s="232" t="s">
        <v>33</v>
      </c>
      <c r="Z5" s="14"/>
      <c r="AA5" s="234" t="s">
        <v>34</v>
      </c>
      <c r="AB5" s="15"/>
      <c r="AC5" s="230"/>
      <c r="AD5" s="230"/>
    </row>
    <row r="6" spans="1:32" s="9" customFormat="1" ht="20.100000000000001" customHeight="1" x14ac:dyDescent="0.2">
      <c r="B6" s="242"/>
      <c r="C6" s="16"/>
      <c r="D6" s="240"/>
      <c r="E6" s="242"/>
      <c r="F6" s="226"/>
      <c r="G6" s="226"/>
      <c r="H6" s="226"/>
      <c r="I6" s="226"/>
      <c r="J6" s="240"/>
      <c r="K6" s="242"/>
      <c r="L6" s="226"/>
      <c r="M6" s="226"/>
      <c r="N6" s="226"/>
      <c r="O6" s="226"/>
      <c r="P6" s="226"/>
      <c r="Q6" s="226"/>
      <c r="R6" s="226"/>
      <c r="S6" s="226"/>
      <c r="T6" s="237"/>
      <c r="U6" s="238"/>
      <c r="V6" s="224"/>
      <c r="W6" s="224"/>
      <c r="X6" s="224"/>
      <c r="Y6" s="233"/>
      <c r="Z6" s="17"/>
      <c r="AA6" s="235"/>
      <c r="AB6" s="15"/>
      <c r="AC6" s="230"/>
      <c r="AD6" s="230"/>
    </row>
    <row r="7" spans="1:32" s="9" customFormat="1" ht="20.100000000000001" customHeight="1" x14ac:dyDescent="0.2">
      <c r="B7" s="18"/>
      <c r="C7" s="16"/>
      <c r="D7" s="19"/>
      <c r="E7" s="104" t="s">
        <v>46</v>
      </c>
      <c r="F7" s="104" t="s">
        <v>47</v>
      </c>
      <c r="G7" s="156" t="s">
        <v>48</v>
      </c>
      <c r="H7" s="19" t="s">
        <v>49</v>
      </c>
      <c r="I7" s="19" t="s">
        <v>50</v>
      </c>
      <c r="J7" s="19" t="s">
        <v>61</v>
      </c>
      <c r="K7" s="104"/>
      <c r="L7" s="156" t="s">
        <v>51</v>
      </c>
      <c r="M7" s="156" t="s">
        <v>52</v>
      </c>
      <c r="N7" s="156" t="s">
        <v>53</v>
      </c>
      <c r="O7" s="156" t="s">
        <v>54</v>
      </c>
      <c r="P7" s="156" t="s">
        <v>55</v>
      </c>
      <c r="Q7" s="156" t="s">
        <v>56</v>
      </c>
      <c r="R7" s="156" t="s">
        <v>62</v>
      </c>
      <c r="S7" s="104" t="s">
        <v>64</v>
      </c>
      <c r="T7" s="67"/>
      <c r="U7" s="20"/>
      <c r="V7" s="68" t="s">
        <v>57</v>
      </c>
      <c r="W7" s="68" t="s">
        <v>58</v>
      </c>
      <c r="X7" s="21"/>
      <c r="Y7" s="22"/>
      <c r="Z7" s="23"/>
      <c r="AA7" s="24"/>
      <c r="AB7" s="15"/>
    </row>
    <row r="8" spans="1:32" ht="20.100000000000001" customHeight="1" thickBot="1" x14ac:dyDescent="0.25">
      <c r="B8" s="25"/>
      <c r="C8" s="26"/>
      <c r="D8" s="115">
        <f>+B16</f>
        <v>1328582.79</v>
      </c>
      <c r="E8" s="116" t="e">
        <f>SUMIF(#REF!,'Cx Descoberto NOV'!E7,#REF!)</f>
        <v>#REF!</v>
      </c>
      <c r="F8" s="116" t="e">
        <f>SUMIF(#REF!,'Cx Descoberto NOV'!F7,#REF!)</f>
        <v>#REF!</v>
      </c>
      <c r="G8" s="116" t="e">
        <f>SUMIF(#REF!,'Cx Descoberto NOV'!G7,#REF!)</f>
        <v>#REF!</v>
      </c>
      <c r="H8" s="116" t="e">
        <f>SUMIF(#REF!,'Cx Descoberto NOV'!H7,#REF!)</f>
        <v>#REF!</v>
      </c>
      <c r="I8" s="116" t="e">
        <f>SUMIF(#REF!,'Cx Descoberto NOV'!I7,#REF!)</f>
        <v>#REF!</v>
      </c>
      <c r="J8" s="116" t="e">
        <f>SUMIF(#REF!,'Cx Descoberto NOV'!J7,#REF!)</f>
        <v>#REF!</v>
      </c>
      <c r="K8" s="116" t="e">
        <f>SUMIF(#REF!,'Cx Descoberto NOV'!K7,#REF!)</f>
        <v>#REF!</v>
      </c>
      <c r="L8" s="116" t="e">
        <f>SUMIF(#REF!,'Cx Descoberto NOV'!L7,#REF!)</f>
        <v>#REF!</v>
      </c>
      <c r="M8" s="116" t="e">
        <f>SUMIF(#REF!,'Cx Descoberto NOV'!M7,#REF!)</f>
        <v>#REF!</v>
      </c>
      <c r="N8" s="116" t="e">
        <f>SUMIF(#REF!,'Cx Descoberto NOV'!N7,#REF!)</f>
        <v>#REF!</v>
      </c>
      <c r="O8" s="116" t="e">
        <f>SUMIF(#REF!,'Cx Descoberto NOV'!O7,#REF!)</f>
        <v>#REF!</v>
      </c>
      <c r="P8" s="116" t="e">
        <f>SUMIF(#REF!,'Cx Descoberto NOV'!P7,#REF!)</f>
        <v>#REF!</v>
      </c>
      <c r="Q8" s="116" t="e">
        <f>SUMIF(#REF!,'Cx Descoberto NOV'!Q7,#REF!)</f>
        <v>#REF!</v>
      </c>
      <c r="R8" s="116" t="e">
        <f>SUMIF(#REF!,'Cx Descoberto NOV'!R7,#REF!)</f>
        <v>#REF!</v>
      </c>
      <c r="S8" s="116" t="e">
        <f>SUMIF(#REF!,'Cx Descoberto NOV'!S7,#REF!)</f>
        <v>#REF!</v>
      </c>
      <c r="T8" s="116" t="e">
        <f>SUMIF(#REF!,'Cx Descoberto NOV'!T7,#REF!)</f>
        <v>#REF!</v>
      </c>
      <c r="U8" s="116" t="e">
        <f>SUMIF(#REF!,'Cx Descoberto NOV'!U7,#REF!)</f>
        <v>#REF!</v>
      </c>
      <c r="V8" s="116" t="e">
        <f>SUMIF(#REF!,'Cx Descoberto NOV'!V7,#REF!)</f>
        <v>#REF!</v>
      </c>
      <c r="W8" s="116" t="e">
        <f>SUMIF(#REF!,'Cx Descoberto NOV'!W7,#REF!)</f>
        <v>#REF!</v>
      </c>
      <c r="X8" s="117" t="e">
        <f>SUM(D8:U8)</f>
        <v>#REF!</v>
      </c>
      <c r="Y8" s="117" t="e">
        <f>+V8+W8</f>
        <v>#REF!</v>
      </c>
      <c r="Z8" s="118" t="e">
        <f>Y8+X8</f>
        <v>#REF!</v>
      </c>
      <c r="AA8" s="27" t="e">
        <f>Z8/Y8</f>
        <v>#REF!</v>
      </c>
      <c r="AB8" s="28"/>
      <c r="AC8" s="29"/>
    </row>
    <row r="9" spans="1:32" s="75" customFormat="1" ht="20.100000000000001" customHeight="1" thickTop="1" thickBot="1" x14ac:dyDescent="0.25">
      <c r="A9" s="69"/>
      <c r="B9" s="70"/>
      <c r="C9" s="70"/>
      <c r="D9" s="71">
        <f>SUM(D8)</f>
        <v>1328582.79</v>
      </c>
      <c r="E9" s="71" t="e">
        <f t="shared" ref="E9:Y9" si="0">SUM(E8)</f>
        <v>#REF!</v>
      </c>
      <c r="F9" s="71" t="e">
        <f t="shared" si="0"/>
        <v>#REF!</v>
      </c>
      <c r="G9" s="71" t="e">
        <f t="shared" si="0"/>
        <v>#REF!</v>
      </c>
      <c r="H9" s="71" t="e">
        <f t="shared" si="0"/>
        <v>#REF!</v>
      </c>
      <c r="I9" s="71" t="e">
        <f t="shared" si="0"/>
        <v>#REF!</v>
      </c>
      <c r="J9" s="71" t="e">
        <f t="shared" si="0"/>
        <v>#REF!</v>
      </c>
      <c r="K9" s="71" t="e">
        <f t="shared" si="0"/>
        <v>#REF!</v>
      </c>
      <c r="L9" s="71" t="e">
        <f t="shared" si="0"/>
        <v>#REF!</v>
      </c>
      <c r="M9" s="71" t="e">
        <f t="shared" si="0"/>
        <v>#REF!</v>
      </c>
      <c r="N9" s="71" t="e">
        <f t="shared" si="0"/>
        <v>#REF!</v>
      </c>
      <c r="O9" s="71" t="e">
        <f t="shared" si="0"/>
        <v>#REF!</v>
      </c>
      <c r="P9" s="71" t="e">
        <f t="shared" si="0"/>
        <v>#REF!</v>
      </c>
      <c r="Q9" s="71" t="e">
        <f t="shared" si="0"/>
        <v>#REF!</v>
      </c>
      <c r="R9" s="71" t="e">
        <f t="shared" si="0"/>
        <v>#REF!</v>
      </c>
      <c r="S9" s="71"/>
      <c r="T9" s="71" t="e">
        <f t="shared" si="0"/>
        <v>#REF!</v>
      </c>
      <c r="U9" s="71" t="e">
        <f t="shared" si="0"/>
        <v>#REF!</v>
      </c>
      <c r="V9" s="71" t="e">
        <f t="shared" si="0"/>
        <v>#REF!</v>
      </c>
      <c r="W9" s="72" t="e">
        <f t="shared" si="0"/>
        <v>#REF!</v>
      </c>
      <c r="X9" s="71" t="e">
        <f t="shared" si="0"/>
        <v>#REF!</v>
      </c>
      <c r="Y9" s="71" t="e">
        <f t="shared" si="0"/>
        <v>#REF!</v>
      </c>
      <c r="Z9" s="119"/>
      <c r="AA9" s="73"/>
      <c r="AB9" s="74"/>
      <c r="AC9" s="69"/>
    </row>
    <row r="10" spans="1:32" ht="20.100000000000001" customHeight="1" thickTop="1" thickBot="1" x14ac:dyDescent="0.25">
      <c r="A10" s="102" t="s">
        <v>44</v>
      </c>
      <c r="D10" s="30"/>
      <c r="E10" s="158"/>
      <c r="F10" s="158"/>
      <c r="G10" s="158"/>
      <c r="H10" s="158"/>
      <c r="I10" s="158"/>
      <c r="J10" s="30"/>
      <c r="K10" s="30"/>
      <c r="L10" s="158"/>
      <c r="M10" s="158"/>
      <c r="N10" s="158"/>
      <c r="O10" s="158"/>
      <c r="P10" s="158"/>
      <c r="Q10" s="158"/>
      <c r="R10" s="158"/>
      <c r="S10" s="158"/>
      <c r="T10" s="30"/>
      <c r="U10" s="30"/>
      <c r="V10" s="158"/>
      <c r="W10" s="31"/>
      <c r="X10" s="30"/>
      <c r="Z10" s="120"/>
    </row>
    <row r="11" spans="1:32" s="1" customFormat="1" ht="20.100000000000001" customHeight="1" x14ac:dyDescent="0.2">
      <c r="A11" s="84"/>
      <c r="B11" s="151"/>
      <c r="C11" s="31"/>
      <c r="D11" s="121">
        <f>-J36</f>
        <v>-1328582.79</v>
      </c>
      <c r="E11" s="37" t="s">
        <v>35</v>
      </c>
      <c r="F11" s="32"/>
      <c r="G11" s="173"/>
      <c r="H11" s="17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147"/>
      <c r="X11" s="146"/>
      <c r="Y11" s="145"/>
      <c r="Z11" s="143"/>
      <c r="AA11" s="145"/>
      <c r="AB11" s="122"/>
      <c r="AC11" s="35"/>
      <c r="AD11" s="35"/>
      <c r="AE11" s="35"/>
      <c r="AF11" s="36"/>
    </row>
    <row r="12" spans="1:32" ht="20.100000000000001" customHeight="1" x14ac:dyDescent="0.2">
      <c r="A12" s="85">
        <v>88505</v>
      </c>
      <c r="B12" s="152">
        <v>1328582.79</v>
      </c>
      <c r="D12" s="121">
        <v>0</v>
      </c>
      <c r="E12" s="37" t="s">
        <v>74</v>
      </c>
      <c r="F12" s="160"/>
      <c r="G12" s="113"/>
      <c r="H12" s="113"/>
      <c r="I12" s="38"/>
      <c r="L12" s="153"/>
      <c r="M12" s="153"/>
      <c r="O12" s="39"/>
      <c r="P12" s="121"/>
      <c r="Q12" s="158"/>
      <c r="R12" s="158"/>
      <c r="S12" s="158"/>
      <c r="T12" s="121"/>
      <c r="U12" s="121"/>
      <c r="V12" s="123"/>
      <c r="W12" s="147"/>
      <c r="X12" s="146"/>
      <c r="Y12" s="145"/>
      <c r="Z12" s="143"/>
      <c r="AA12" s="145"/>
      <c r="AC12" s="34"/>
      <c r="AD12" s="35"/>
      <c r="AE12" s="35"/>
      <c r="AF12" s="36"/>
    </row>
    <row r="13" spans="1:32" ht="20.100000000000001" customHeight="1" x14ac:dyDescent="0.2">
      <c r="A13" s="85"/>
      <c r="B13" s="152"/>
      <c r="D13" s="124">
        <f>SUM(D9:D12)</f>
        <v>0</v>
      </c>
      <c r="E13" s="40" t="s">
        <v>39</v>
      </c>
      <c r="F13" s="125"/>
      <c r="G13" s="113"/>
      <c r="H13" s="113"/>
      <c r="I13" s="38"/>
      <c r="L13" s="153"/>
      <c r="M13" s="153"/>
      <c r="O13" s="39"/>
      <c r="P13" s="39"/>
      <c r="U13" s="121"/>
      <c r="V13" s="123"/>
      <c r="W13" s="147"/>
      <c r="X13" s="146"/>
      <c r="Y13" s="145"/>
      <c r="Z13" s="103" t="e">
        <f>SUM(Z8:Z12)</f>
        <v>#REF!</v>
      </c>
      <c r="AA13" s="145"/>
      <c r="AC13" s="34"/>
      <c r="AD13" s="35"/>
      <c r="AE13" s="35"/>
      <c r="AF13" s="36" t="s">
        <v>3</v>
      </c>
    </row>
    <row r="14" spans="1:32" ht="20.100000000000001" customHeight="1" x14ac:dyDescent="0.2">
      <c r="A14" s="85"/>
      <c r="B14" s="150"/>
      <c r="D14" s="40"/>
      <c r="E14" s="40"/>
      <c r="F14" s="125"/>
      <c r="G14" s="161"/>
      <c r="H14" s="38"/>
      <c r="I14" s="38"/>
      <c r="L14" s="153"/>
      <c r="M14" s="153"/>
      <c r="O14" s="39"/>
      <c r="P14" s="39"/>
      <c r="U14" s="121"/>
      <c r="V14" s="123"/>
      <c r="W14" s="147"/>
      <c r="X14" s="146"/>
      <c r="Y14" s="145"/>
      <c r="Z14" s="143"/>
      <c r="AA14" s="145"/>
      <c r="AC14" s="34"/>
      <c r="AD14" s="35"/>
      <c r="AE14" s="35"/>
      <c r="AF14" s="36"/>
    </row>
    <row r="15" spans="1:32" ht="20.100000000000001" customHeight="1" thickBot="1" x14ac:dyDescent="0.25">
      <c r="A15" s="85"/>
      <c r="B15" s="148"/>
      <c r="D15" s="121">
        <f>-J36</f>
        <v>-1328582.79</v>
      </c>
      <c r="E15" s="37" t="s">
        <v>35</v>
      </c>
      <c r="H15" s="38"/>
      <c r="I15" s="38"/>
      <c r="J15" s="121"/>
      <c r="L15" s="153"/>
      <c r="M15" s="153"/>
      <c r="O15" s="39"/>
      <c r="P15" s="39"/>
      <c r="U15" s="121"/>
      <c r="V15" s="123"/>
      <c r="W15" s="147"/>
      <c r="X15" s="146"/>
      <c r="Y15" s="145"/>
      <c r="Z15" s="143"/>
      <c r="AA15" s="145"/>
      <c r="AC15" s="34"/>
      <c r="AD15" s="35"/>
      <c r="AE15" s="35"/>
      <c r="AF15" s="36"/>
    </row>
    <row r="16" spans="1:32" ht="20.100000000000001" customHeight="1" thickBot="1" x14ac:dyDescent="0.25">
      <c r="A16" s="149" t="s">
        <v>0</v>
      </c>
      <c r="B16" s="101">
        <f>SUM(B11:B15)</f>
        <v>1328582.79</v>
      </c>
      <c r="D16" s="121">
        <f>K36</f>
        <v>1328582.79</v>
      </c>
      <c r="E16" s="37" t="s">
        <v>36</v>
      </c>
      <c r="G16" s="162"/>
      <c r="H16" s="38"/>
      <c r="I16" s="38"/>
      <c r="L16" s="153"/>
      <c r="M16" s="153"/>
      <c r="O16" s="39"/>
      <c r="P16" s="39"/>
      <c r="V16" s="123"/>
      <c r="W16" s="147"/>
      <c r="X16" s="146"/>
      <c r="Y16" s="145"/>
      <c r="Z16" s="143"/>
      <c r="AA16" s="145"/>
      <c r="AC16" s="34"/>
      <c r="AD16" s="35"/>
      <c r="AE16" s="35"/>
      <c r="AF16" s="36"/>
    </row>
    <row r="17" spans="1:32" ht="20.100000000000001" customHeight="1" x14ac:dyDescent="0.2">
      <c r="A17" s="93"/>
      <c r="B17" s="126"/>
      <c r="D17" s="127">
        <f>SUM(D15:D16)</f>
        <v>0</v>
      </c>
      <c r="E17" s="40" t="s">
        <v>40</v>
      </c>
      <c r="G17" s="163"/>
      <c r="L17" s="153"/>
      <c r="M17" s="153"/>
      <c r="O17" s="164"/>
      <c r="P17" s="164"/>
      <c r="Q17" s="164"/>
      <c r="R17" s="164"/>
      <c r="S17" s="164"/>
      <c r="W17" s="147"/>
      <c r="X17" s="146"/>
      <c r="Y17" s="145"/>
      <c r="Z17" s="143"/>
      <c r="AA17" s="145"/>
      <c r="AC17" s="34"/>
      <c r="AD17" s="35"/>
      <c r="AE17" s="35"/>
      <c r="AF17" s="36"/>
    </row>
    <row r="18" spans="1:32" ht="20.100000000000001" customHeight="1" x14ac:dyDescent="0.2">
      <c r="A18" s="93"/>
      <c r="B18" s="126"/>
      <c r="D18" s="124">
        <v>0</v>
      </c>
      <c r="E18" s="37" t="s">
        <v>45</v>
      </c>
      <c r="L18" s="153"/>
      <c r="M18" s="165"/>
      <c r="O18" s="164"/>
      <c r="P18" s="42"/>
      <c r="W18" s="147"/>
      <c r="X18" s="146"/>
      <c r="Y18" s="145"/>
      <c r="Z18" s="143"/>
      <c r="AA18" s="145"/>
      <c r="AC18" s="34"/>
      <c r="AD18" s="35"/>
      <c r="AE18" s="35"/>
      <c r="AF18" s="36"/>
    </row>
    <row r="19" spans="1:32" ht="20.100000000000001" customHeight="1" x14ac:dyDescent="0.2">
      <c r="A19" s="93"/>
      <c r="B19" s="126"/>
      <c r="C19" s="43"/>
      <c r="D19" s="124">
        <f>0-(SUM(D17:D18))</f>
        <v>0</v>
      </c>
      <c r="E19" s="37" t="s">
        <v>72</v>
      </c>
      <c r="I19" s="2" t="s">
        <v>3</v>
      </c>
      <c r="M19" s="121"/>
      <c r="W19" s="141"/>
      <c r="X19" s="142"/>
      <c r="Y19" s="159"/>
      <c r="AA19" s="64"/>
      <c r="AC19" s="34"/>
      <c r="AD19" s="35"/>
      <c r="AE19" s="35"/>
      <c r="AF19" s="36"/>
    </row>
    <row r="20" spans="1:32" ht="20.100000000000001" customHeight="1" x14ac:dyDescent="0.2">
      <c r="A20" s="93"/>
      <c r="B20" s="126"/>
      <c r="D20" s="43"/>
      <c r="E20" s="37"/>
      <c r="M20" s="121"/>
      <c r="W20" s="141"/>
      <c r="X20" s="142"/>
      <c r="Y20" s="159"/>
      <c r="Z20" s="143"/>
      <c r="AA20" s="64"/>
      <c r="AC20" s="34"/>
      <c r="AD20" s="35"/>
      <c r="AE20" s="35"/>
      <c r="AF20" s="36"/>
    </row>
    <row r="21" spans="1:32" ht="20.100000000000001" customHeight="1" x14ac:dyDescent="0.2">
      <c r="A21" s="93"/>
      <c r="B21" s="126"/>
      <c r="D21" s="41"/>
      <c r="E21" s="37"/>
      <c r="J21" s="121"/>
      <c r="M21" s="121"/>
      <c r="W21" s="141"/>
      <c r="X21" s="142"/>
      <c r="Y21" s="159"/>
      <c r="Z21" s="143"/>
      <c r="AA21" s="64"/>
      <c r="AC21" s="34"/>
      <c r="AD21" s="35"/>
      <c r="AE21" s="35"/>
    </row>
    <row r="22" spans="1:32" ht="20.100000000000001" customHeight="1" x14ac:dyDescent="0.2">
      <c r="A22" s="93"/>
      <c r="B22" s="126"/>
      <c r="D22" s="124" t="e">
        <f>-Z8</f>
        <v>#REF!</v>
      </c>
      <c r="E22" s="37" t="s">
        <v>37</v>
      </c>
      <c r="F22" s="44"/>
      <c r="J22" s="38"/>
      <c r="W22" s="141"/>
      <c r="X22" s="142"/>
      <c r="Y22" s="159"/>
      <c r="Z22" s="143"/>
      <c r="AA22" s="64"/>
      <c r="AC22" s="34"/>
      <c r="AD22" s="35"/>
      <c r="AE22" s="35"/>
    </row>
    <row r="23" spans="1:32" ht="20.100000000000001" customHeight="1" x14ac:dyDescent="0.2">
      <c r="A23" s="93"/>
      <c r="B23" s="126"/>
      <c r="C23" s="31"/>
      <c r="D23" s="124">
        <v>0</v>
      </c>
      <c r="E23" s="37" t="s">
        <v>75</v>
      </c>
      <c r="J23" s="38"/>
      <c r="W23" s="141"/>
      <c r="X23" s="142"/>
      <c r="Y23" s="159"/>
      <c r="Z23" s="143"/>
      <c r="AA23" s="64"/>
      <c r="AC23" s="34"/>
      <c r="AD23" s="35"/>
      <c r="AE23" s="35"/>
      <c r="AF23" s="45"/>
    </row>
    <row r="24" spans="1:32" ht="20.100000000000001" customHeight="1" x14ac:dyDescent="0.2">
      <c r="A24" s="93"/>
      <c r="B24" s="126"/>
      <c r="C24" s="46"/>
      <c r="D24" s="124" t="e">
        <f>#REF!</f>
        <v>#REF!</v>
      </c>
      <c r="E24" s="37" t="s">
        <v>41</v>
      </c>
      <c r="W24" s="141"/>
      <c r="X24" s="142"/>
      <c r="Y24" s="159"/>
      <c r="Z24" s="143"/>
      <c r="AA24" s="64"/>
      <c r="AC24" s="34"/>
      <c r="AD24" s="35"/>
      <c r="AE24" s="35"/>
      <c r="AF24" s="36"/>
    </row>
    <row r="25" spans="1:32" ht="20.100000000000001" customHeight="1" x14ac:dyDescent="0.2">
      <c r="A25" s="93"/>
      <c r="B25" s="126"/>
      <c r="C25" s="43"/>
      <c r="D25" s="140" t="e">
        <f>SUM(D13+D18+D19+D22+D23+D24)</f>
        <v>#REF!</v>
      </c>
      <c r="E25" s="231" t="s">
        <v>38</v>
      </c>
      <c r="F25" s="231"/>
      <c r="W25" s="141"/>
      <c r="X25" s="142"/>
      <c r="Y25" s="159"/>
      <c r="Z25" s="143"/>
      <c r="AA25" s="64"/>
      <c r="AC25" s="34"/>
      <c r="AD25" s="35"/>
      <c r="AE25" s="35"/>
      <c r="AF25" s="36"/>
    </row>
    <row r="26" spans="1:32" ht="20.100000000000001" customHeight="1" thickBot="1" x14ac:dyDescent="0.25">
      <c r="A26" s="93"/>
      <c r="B26" s="126"/>
      <c r="C26" s="43"/>
      <c r="W26" s="141"/>
      <c r="X26" s="142"/>
      <c r="Y26" s="159"/>
      <c r="Z26" s="143"/>
      <c r="AA26" s="64"/>
      <c r="AC26" s="34"/>
      <c r="AD26" s="35"/>
      <c r="AE26" s="35"/>
      <c r="AF26" s="45"/>
    </row>
    <row r="27" spans="1:32" ht="20.100000000000001" customHeight="1" x14ac:dyDescent="0.2">
      <c r="A27" s="93"/>
      <c r="B27" s="126"/>
      <c r="C27" s="43"/>
      <c r="D27" s="38"/>
      <c r="E27" s="1"/>
      <c r="H27" s="49"/>
      <c r="I27" s="50"/>
      <c r="J27" s="76" t="s">
        <v>59</v>
      </c>
      <c r="K27" s="76" t="s">
        <v>60</v>
      </c>
      <c r="L27" s="77"/>
      <c r="W27" s="141"/>
      <c r="X27" s="142"/>
      <c r="Y27" s="159"/>
      <c r="Z27" s="143"/>
      <c r="AA27" s="64"/>
      <c r="AC27" s="34"/>
      <c r="AD27" s="35"/>
      <c r="AE27" s="35"/>
      <c r="AF27" s="47"/>
    </row>
    <row r="28" spans="1:32" ht="20.100000000000001" customHeight="1" x14ac:dyDescent="0.2">
      <c r="A28" s="93"/>
      <c r="B28" s="126"/>
      <c r="C28" s="43"/>
      <c r="D28" s="38"/>
      <c r="H28" s="51" t="s">
        <v>73</v>
      </c>
      <c r="I28" s="52"/>
      <c r="J28" s="52"/>
      <c r="K28" s="52"/>
      <c r="L28" s="53"/>
      <c r="W28" s="141"/>
      <c r="X28" s="142"/>
      <c r="Y28" s="166"/>
      <c r="Z28" s="143"/>
      <c r="AA28" s="64"/>
      <c r="AB28" s="1" t="s">
        <v>3</v>
      </c>
      <c r="AC28" s="34"/>
      <c r="AD28" s="35"/>
      <c r="AE28" s="35"/>
      <c r="AF28" s="47"/>
    </row>
    <row r="29" spans="1:32" ht="20.100000000000001" customHeight="1" x14ac:dyDescent="0.2">
      <c r="A29" s="93"/>
      <c r="B29" s="126"/>
      <c r="C29" s="43"/>
      <c r="D29" s="63"/>
      <c r="E29" s="129"/>
      <c r="H29" s="51"/>
      <c r="I29" s="52"/>
      <c r="J29" s="52"/>
      <c r="K29" s="52"/>
      <c r="L29" s="53"/>
      <c r="AB29" s="128" t="s">
        <v>3</v>
      </c>
      <c r="AC29" s="34"/>
      <c r="AD29" s="35"/>
      <c r="AE29" s="35"/>
      <c r="AF29" s="47"/>
    </row>
    <row r="30" spans="1:32" ht="20.100000000000001" customHeight="1" x14ac:dyDescent="0.2">
      <c r="A30" s="93"/>
      <c r="B30" s="126"/>
      <c r="C30" s="43"/>
      <c r="D30" s="48"/>
      <c r="E30" s="129"/>
      <c r="H30" s="54">
        <v>6859</v>
      </c>
      <c r="I30" s="55"/>
      <c r="J30" s="95">
        <v>0</v>
      </c>
      <c r="K30" s="95">
        <v>0</v>
      </c>
      <c r="L30" s="134"/>
      <c r="M30" s="2" t="s">
        <v>79</v>
      </c>
      <c r="AC30" s="34"/>
      <c r="AD30" s="35"/>
      <c r="AE30" s="35"/>
      <c r="AF30" s="36"/>
    </row>
    <row r="31" spans="1:32" ht="20.100000000000001" customHeight="1" x14ac:dyDescent="0.2">
      <c r="A31" s="93"/>
      <c r="B31" s="126"/>
      <c r="C31" s="43"/>
      <c r="D31" s="48"/>
      <c r="E31" s="129"/>
      <c r="G31" s="62"/>
      <c r="H31" s="54"/>
      <c r="I31" s="55"/>
      <c r="J31" s="83"/>
      <c r="K31" s="97"/>
      <c r="L31" s="96">
        <f>SUM(K30:K30)</f>
        <v>0</v>
      </c>
      <c r="M31" s="154"/>
      <c r="AC31" s="34"/>
      <c r="AD31" s="35"/>
      <c r="AE31" s="35"/>
      <c r="AF31" s="36"/>
    </row>
    <row r="32" spans="1:32" ht="20.100000000000001" customHeight="1" x14ac:dyDescent="0.2">
      <c r="A32" s="93"/>
      <c r="B32" s="126"/>
      <c r="C32" s="43"/>
      <c r="D32" s="48"/>
      <c r="E32" s="129"/>
      <c r="G32" s="62"/>
      <c r="H32" s="57" t="s">
        <v>42</v>
      </c>
      <c r="I32" s="58"/>
      <c r="J32" s="58"/>
      <c r="K32" s="58"/>
      <c r="L32" s="59"/>
      <c r="AC32" s="34"/>
      <c r="AD32" s="35"/>
      <c r="AE32" s="35"/>
      <c r="AF32" s="36"/>
    </row>
    <row r="33" spans="1:32" ht="20.100000000000001" customHeight="1" x14ac:dyDescent="0.2">
      <c r="A33" s="93"/>
      <c r="B33" s="126"/>
      <c r="C33" s="43"/>
      <c r="D33" s="48"/>
      <c r="E33" s="129"/>
      <c r="G33" s="62"/>
      <c r="H33" s="60">
        <v>6860</v>
      </c>
      <c r="I33" s="61"/>
      <c r="J33" s="98">
        <v>1328582.79</v>
      </c>
      <c r="K33" s="98">
        <v>1328582.79</v>
      </c>
      <c r="L33" s="99"/>
      <c r="M33" s="2" t="s">
        <v>80</v>
      </c>
      <c r="AC33" s="34"/>
      <c r="AD33" s="35"/>
      <c r="AE33" s="35"/>
      <c r="AF33" s="36"/>
    </row>
    <row r="34" spans="1:32" ht="20.100000000000001" customHeight="1" x14ac:dyDescent="0.2">
      <c r="A34" s="93"/>
      <c r="B34" s="126"/>
      <c r="C34" s="43"/>
      <c r="D34" s="48"/>
      <c r="E34" s="129"/>
      <c r="G34" s="62"/>
      <c r="H34" s="60"/>
      <c r="I34" s="61"/>
      <c r="J34" s="135"/>
      <c r="K34" s="136"/>
      <c r="L34" s="137">
        <f>SUM(K33:K33)</f>
        <v>1328582.79</v>
      </c>
      <c r="AC34" s="34"/>
      <c r="AD34" s="35"/>
      <c r="AE34" s="35"/>
      <c r="AF34" s="36"/>
    </row>
    <row r="35" spans="1:32" ht="20.100000000000001" customHeight="1" x14ac:dyDescent="0.2">
      <c r="A35" s="93"/>
      <c r="B35" s="126"/>
      <c r="C35" s="43"/>
      <c r="G35" s="62"/>
      <c r="H35" s="54"/>
      <c r="I35" s="52"/>
      <c r="J35" s="138"/>
      <c r="K35" s="138"/>
      <c r="L35" s="139"/>
      <c r="M35" s="155"/>
      <c r="AC35" s="34"/>
      <c r="AD35" s="35"/>
      <c r="AE35" s="35"/>
      <c r="AF35" s="36"/>
    </row>
    <row r="36" spans="1:32" ht="20.100000000000001" customHeight="1" thickBot="1" x14ac:dyDescent="0.25">
      <c r="A36" s="93"/>
      <c r="B36" s="126"/>
      <c r="C36" s="56"/>
      <c r="G36" s="62"/>
      <c r="H36" s="81" t="s">
        <v>43</v>
      </c>
      <c r="I36" s="82"/>
      <c r="J36" s="65">
        <f>SUM(J30:J35)</f>
        <v>1328582.79</v>
      </c>
      <c r="K36" s="65">
        <f>SUM(K30:K35)</f>
        <v>1328582.79</v>
      </c>
      <c r="L36" s="100">
        <f>J36-K36</f>
        <v>0</v>
      </c>
      <c r="M36" s="155"/>
      <c r="AC36" s="34"/>
      <c r="AD36" s="35"/>
      <c r="AE36" s="35"/>
      <c r="AF36" s="36"/>
    </row>
    <row r="37" spans="1:32" ht="20.100000000000001" customHeight="1" x14ac:dyDescent="0.2">
      <c r="A37" s="93"/>
      <c r="B37" s="126"/>
      <c r="C37" s="56"/>
      <c r="G37" s="62"/>
      <c r="J37" s="167"/>
      <c r="AC37" s="34"/>
      <c r="AD37" s="35"/>
      <c r="AE37" s="35"/>
      <c r="AF37" s="36"/>
    </row>
    <row r="38" spans="1:32" ht="20.100000000000001" customHeight="1" x14ac:dyDescent="0.2">
      <c r="A38" s="93"/>
      <c r="B38" s="126"/>
      <c r="F38" s="1"/>
      <c r="G38" s="62"/>
      <c r="H38" s="222"/>
      <c r="I38" s="222"/>
      <c r="J38" s="222"/>
      <c r="K38" s="222"/>
      <c r="L38" s="222"/>
      <c r="AC38" s="34"/>
      <c r="AD38" s="35"/>
      <c r="AE38" s="35"/>
      <c r="AF38" s="36"/>
    </row>
    <row r="39" spans="1:32" ht="20.100000000000001" customHeight="1" x14ac:dyDescent="0.2">
      <c r="A39" s="93"/>
      <c r="B39" s="126"/>
      <c r="G39" s="62"/>
      <c r="H39" s="222"/>
      <c r="I39" s="222"/>
      <c r="J39" s="222"/>
      <c r="K39" s="222"/>
      <c r="L39" s="222"/>
      <c r="AC39" s="34"/>
      <c r="AD39" s="35"/>
      <c r="AE39" s="35"/>
      <c r="AF39" s="36"/>
    </row>
    <row r="40" spans="1:32" s="1" customFormat="1" ht="20.100000000000001" customHeight="1" x14ac:dyDescent="0.2">
      <c r="A40" s="93"/>
      <c r="B40" s="1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3"/>
      <c r="X40" s="79"/>
      <c r="Y40" s="2"/>
      <c r="Z40" s="78"/>
      <c r="AA40" s="37"/>
      <c r="AB40" s="128"/>
      <c r="AD40" s="2"/>
      <c r="AE40" s="2"/>
      <c r="AF40" s="2"/>
    </row>
    <row r="41" spans="1:32" s="1" customFormat="1" ht="20.100000000000001" customHeight="1" x14ac:dyDescent="0.2">
      <c r="A41" s="93"/>
      <c r="B41" s="12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33"/>
      <c r="X41" s="79"/>
      <c r="Y41" s="2"/>
      <c r="Z41" s="78"/>
      <c r="AA41" s="37"/>
      <c r="AB41" s="128"/>
      <c r="AD41" s="2"/>
      <c r="AE41" s="2"/>
      <c r="AF41" s="2"/>
    </row>
    <row r="42" spans="1:32" s="86" customFormat="1" ht="20.100000000000001" customHeight="1" x14ac:dyDescent="0.2">
      <c r="A42" s="130"/>
      <c r="B42" s="131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  <c r="W42" s="89"/>
      <c r="X42" s="90"/>
      <c r="Y42" s="87"/>
      <c r="Z42" s="91"/>
      <c r="AA42" s="92"/>
      <c r="AB42" s="132"/>
      <c r="AD42" s="87"/>
      <c r="AE42" s="87"/>
      <c r="AF42" s="87"/>
    </row>
    <row r="43" spans="1:32" ht="20.100000000000001" customHeight="1" x14ac:dyDescent="0.2">
      <c r="A43" s="93"/>
      <c r="B43" s="126"/>
      <c r="H43" s="168"/>
      <c r="I43" s="169"/>
      <c r="J43" s="1"/>
      <c r="K43" s="170"/>
      <c r="L43" s="170"/>
      <c r="AC43" s="35"/>
    </row>
    <row r="44" spans="1:32" ht="20.100000000000001" customHeight="1" x14ac:dyDescent="0.2">
      <c r="A44" s="93"/>
      <c r="B44" s="126"/>
      <c r="H44" s="168"/>
      <c r="I44" s="169"/>
      <c r="J44" s="1"/>
      <c r="K44" s="170"/>
      <c r="L44" s="170"/>
      <c r="W44" s="141"/>
      <c r="X44" s="142"/>
      <c r="Y44" s="166"/>
      <c r="Z44" s="143"/>
      <c r="AA44" s="64"/>
      <c r="AB44" s="142"/>
      <c r="AC44" s="35"/>
    </row>
    <row r="45" spans="1:32" ht="20.100000000000001" customHeight="1" x14ac:dyDescent="0.2">
      <c r="A45" s="93"/>
      <c r="B45" s="126"/>
      <c r="H45" s="168"/>
      <c r="I45" s="169"/>
      <c r="J45" s="1"/>
      <c r="K45" s="170"/>
      <c r="L45" s="170"/>
      <c r="W45" s="141"/>
      <c r="X45" s="142"/>
      <c r="Y45" s="166"/>
      <c r="Z45" s="143"/>
      <c r="AA45" s="64"/>
      <c r="AB45" s="142"/>
      <c r="AC45" s="35"/>
    </row>
    <row r="46" spans="1:32" ht="20.100000000000001" customHeight="1" x14ac:dyDescent="0.2">
      <c r="A46" s="93"/>
      <c r="B46" s="126"/>
      <c r="H46" s="168"/>
      <c r="I46" s="169"/>
      <c r="J46" s="1"/>
      <c r="K46" s="170"/>
      <c r="L46" s="170"/>
      <c r="W46" s="141"/>
      <c r="X46" s="142"/>
      <c r="Y46" s="166"/>
      <c r="Z46" s="143"/>
      <c r="AA46" s="64"/>
      <c r="AB46" s="142"/>
      <c r="AC46" s="35"/>
    </row>
    <row r="47" spans="1:32" ht="20.100000000000001" customHeight="1" x14ac:dyDescent="0.2">
      <c r="A47" s="93"/>
      <c r="B47" s="126"/>
      <c r="H47" s="168"/>
      <c r="I47" s="169"/>
      <c r="J47" s="1"/>
      <c r="K47" s="170"/>
      <c r="L47" s="170"/>
      <c r="W47" s="141"/>
      <c r="X47" s="142"/>
      <c r="Y47" s="166"/>
      <c r="Z47" s="143"/>
      <c r="AA47" s="64"/>
      <c r="AB47" s="142"/>
      <c r="AC47" s="35"/>
    </row>
    <row r="48" spans="1:32" s="1" customFormat="1" ht="20.100000000000001" customHeight="1" x14ac:dyDescent="0.2">
      <c r="A48" s="93"/>
      <c r="B48" s="1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AB48" s="128"/>
      <c r="AD48" s="2"/>
      <c r="AE48" s="2"/>
      <c r="AF48" s="2"/>
    </row>
    <row r="49" spans="1:32" s="1" customFormat="1" ht="20.100000000000001" customHeight="1" x14ac:dyDescent="0.2">
      <c r="A49" s="93"/>
      <c r="B49" s="1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  <c r="AB49" s="128"/>
      <c r="AD49" s="2"/>
      <c r="AE49" s="2"/>
      <c r="AF49" s="2"/>
    </row>
    <row r="50" spans="1:32" s="1" customFormat="1" ht="20.100000000000001" customHeight="1" x14ac:dyDescent="0.2">
      <c r="A50" s="93"/>
      <c r="B50" s="1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AB50" s="128"/>
      <c r="AD50" s="2"/>
      <c r="AE50" s="2"/>
      <c r="AF50" s="2"/>
    </row>
    <row r="51" spans="1:32" s="1" customFormat="1" ht="20.100000000000001" customHeight="1" x14ac:dyDescent="0.2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AB51" s="128"/>
      <c r="AD51" s="2"/>
      <c r="AE51" s="2"/>
      <c r="AF51" s="2"/>
    </row>
    <row r="52" spans="1:32" s="1" customFormat="1" ht="20.100000000000001" customHeight="1" x14ac:dyDescent="0.2">
      <c r="A52" s="2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  <c r="AB52" s="128"/>
      <c r="AD52" s="2"/>
      <c r="AE52" s="2"/>
      <c r="AF52" s="2"/>
    </row>
    <row r="53" spans="1:32" s="1" customFormat="1" ht="20.100000000000001" customHeight="1" x14ac:dyDescent="0.2">
      <c r="A53" s="93"/>
      <c r="B53" s="1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  <c r="AB53" s="128"/>
      <c r="AD53" s="2"/>
      <c r="AE53" s="2"/>
      <c r="AF53" s="2"/>
    </row>
    <row r="54" spans="1:32" s="1" customFormat="1" ht="20.100000000000001" customHeight="1" x14ac:dyDescent="0.2">
      <c r="A54" s="93"/>
      <c r="B54" s="1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  <c r="AB54" s="128"/>
      <c r="AD54" s="2"/>
      <c r="AE54" s="2"/>
      <c r="AF54" s="2"/>
    </row>
    <row r="55" spans="1:32" s="1" customFormat="1" ht="20.100000000000001" customHeight="1" x14ac:dyDescent="0.2">
      <c r="A55" s="93"/>
      <c r="B55" s="1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AB55" s="128"/>
      <c r="AD55" s="2"/>
      <c r="AE55" s="2"/>
      <c r="AF55" s="2"/>
    </row>
    <row r="56" spans="1:32" s="1" customFormat="1" ht="20.100000000000001" customHeight="1" x14ac:dyDescent="0.2">
      <c r="A56" s="93"/>
      <c r="B56" s="1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  <c r="AB56" s="128"/>
      <c r="AD56" s="2"/>
      <c r="AE56" s="2"/>
      <c r="AF56" s="2"/>
    </row>
    <row r="57" spans="1:32" s="1" customFormat="1" ht="20.100000000000001" customHeight="1" x14ac:dyDescent="0.2">
      <c r="A57" s="93"/>
      <c r="B57" s="1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  <c r="AB57" s="128"/>
      <c r="AD57" s="2"/>
      <c r="AE57" s="2"/>
      <c r="AF57" s="2"/>
    </row>
    <row r="58" spans="1:32" s="1" customFormat="1" ht="20.100000000000001" customHeight="1" x14ac:dyDescent="0.2">
      <c r="A58" s="93"/>
      <c r="B58" s="1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/>
      <c r="AB58" s="128"/>
      <c r="AD58" s="2"/>
      <c r="AE58" s="2"/>
      <c r="AF58" s="2"/>
    </row>
    <row r="59" spans="1:32" s="1" customFormat="1" ht="20.100000000000001" customHeight="1" x14ac:dyDescent="0.2">
      <c r="A59" s="93"/>
      <c r="B59" s="12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  <c r="AB59" s="128"/>
      <c r="AD59" s="2"/>
      <c r="AE59" s="2"/>
      <c r="AF59" s="2"/>
    </row>
    <row r="60" spans="1:32" s="1" customFormat="1" ht="20.100000000000001" customHeigh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/>
      <c r="AB60" s="128"/>
      <c r="AD60" s="2"/>
      <c r="AE60" s="2"/>
      <c r="AF60" s="2"/>
    </row>
    <row r="61" spans="1:32" s="1" customFormat="1" ht="20.100000000000001" customHeight="1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/>
      <c r="AB61" s="128"/>
      <c r="AD61" s="2"/>
      <c r="AE61" s="2"/>
      <c r="AF61" s="2"/>
    </row>
    <row r="62" spans="1:32" s="1" customFormat="1" ht="20.100000000000001" customHeight="1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  <c r="AB62" s="128"/>
      <c r="AD62" s="2"/>
      <c r="AE62" s="2"/>
      <c r="AF62" s="2"/>
    </row>
    <row r="63" spans="1:32" s="1" customFormat="1" ht="20.100000000000001" customHeight="1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"/>
      <c r="AB63" s="128"/>
      <c r="AD63" s="2"/>
      <c r="AE63" s="2"/>
      <c r="AF63" s="2"/>
    </row>
    <row r="64" spans="1:32" s="1" customFormat="1" ht="20.100000000000001" customHeight="1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  <c r="W64" s="141"/>
      <c r="X64" s="142"/>
      <c r="Y64" s="166"/>
      <c r="Z64" s="143"/>
      <c r="AA64" s="64"/>
      <c r="AB64" s="128"/>
      <c r="AD64" s="2"/>
      <c r="AE64" s="2"/>
      <c r="AF64" s="2"/>
    </row>
    <row r="65" spans="4:32" s="1" customFormat="1" ht="20.100000000000001" customHeight="1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"/>
      <c r="W65" s="141"/>
      <c r="X65" s="142"/>
      <c r="Y65" s="166"/>
      <c r="Z65" s="143"/>
      <c r="AA65" s="64"/>
      <c r="AB65" s="128"/>
      <c r="AD65" s="2"/>
      <c r="AE65" s="2"/>
      <c r="AF65" s="2"/>
    </row>
    <row r="66" spans="4:32" s="1" customFormat="1" ht="20.100000000000001" customHeight="1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/>
      <c r="W66" s="141"/>
      <c r="X66" s="142"/>
      <c r="Y66" s="166"/>
      <c r="Z66" s="143"/>
      <c r="AA66" s="64"/>
      <c r="AB66" s="128"/>
      <c r="AD66" s="2"/>
      <c r="AE66" s="2"/>
      <c r="AF66" s="2"/>
    </row>
    <row r="67" spans="4:32" s="1" customFormat="1" ht="20.100000000000001" customHeight="1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  <c r="W67" s="141"/>
      <c r="X67" s="142"/>
      <c r="Y67" s="166"/>
      <c r="Z67" s="143"/>
      <c r="AA67" s="64"/>
      <c r="AB67" s="128"/>
      <c r="AD67" s="2"/>
      <c r="AE67" s="2"/>
      <c r="AF67" s="2"/>
    </row>
    <row r="68" spans="4:32" s="1" customFormat="1" ht="20.100000000000001" customHeight="1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W68" s="141"/>
      <c r="X68" s="142"/>
      <c r="Y68" s="166"/>
      <c r="Z68" s="143"/>
      <c r="AA68" s="64"/>
      <c r="AB68" s="128"/>
      <c r="AD68" s="2"/>
      <c r="AE68" s="2"/>
      <c r="AF68" s="2"/>
    </row>
    <row r="69" spans="4:32" s="1" customFormat="1" ht="20.100000000000001" customHeight="1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AB69" s="128"/>
      <c r="AD69" s="2"/>
      <c r="AE69" s="2"/>
      <c r="AF69" s="2"/>
    </row>
    <row r="70" spans="4:32" s="1" customFormat="1" ht="20.100000000000001" customHeight="1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AB70" s="128"/>
      <c r="AD70" s="2"/>
      <c r="AE70" s="2"/>
      <c r="AF70" s="2"/>
    </row>
    <row r="71" spans="4:32" s="1" customFormat="1" ht="20.100000000000001" customHeight="1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W71" s="33"/>
      <c r="X71" s="79"/>
      <c r="Y71" s="2"/>
      <c r="Z71" s="78"/>
      <c r="AA71" s="37"/>
      <c r="AB71" s="128"/>
      <c r="AD71" s="2"/>
      <c r="AE71" s="2"/>
      <c r="AF71" s="2"/>
    </row>
    <row r="72" spans="4:32" s="1" customFormat="1" ht="20.100000000000001" customHeight="1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W72" s="33"/>
      <c r="X72" s="79"/>
      <c r="Y72" s="2"/>
      <c r="Z72" s="78"/>
      <c r="AA72" s="37"/>
      <c r="AB72" s="128"/>
      <c r="AD72" s="2"/>
      <c r="AE72" s="2"/>
      <c r="AF72" s="2"/>
    </row>
    <row r="73" spans="4:32" s="1" customFormat="1" ht="20.100000000000001" customHeight="1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W73" s="33"/>
      <c r="X73" s="79"/>
      <c r="Y73" s="2"/>
      <c r="Z73" s="78"/>
      <c r="AA73" s="37"/>
      <c r="AB73" s="128"/>
      <c r="AD73" s="2"/>
      <c r="AE73" s="2"/>
      <c r="AF73" s="2"/>
    </row>
    <row r="74" spans="4:32" s="1" customFormat="1" ht="20.100000000000001" customHeight="1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33"/>
      <c r="X74" s="79"/>
      <c r="Y74" s="2"/>
      <c r="Z74" s="78"/>
      <c r="AA74" s="37"/>
      <c r="AB74" s="128"/>
      <c r="AD74" s="2"/>
      <c r="AE74" s="2"/>
      <c r="AF74" s="2"/>
    </row>
    <row r="75" spans="4:32" s="1" customFormat="1" ht="20.100000000000001" customHeight="1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W75" s="33"/>
      <c r="X75" s="79"/>
      <c r="Y75" s="2"/>
      <c r="Z75" s="78"/>
      <c r="AA75" s="37"/>
      <c r="AB75" s="128"/>
      <c r="AD75" s="2"/>
      <c r="AE75" s="2"/>
      <c r="AF75" s="2"/>
    </row>
    <row r="76" spans="4:32" s="1" customFormat="1" ht="20.100000000000001" customHeight="1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W76" s="33"/>
      <c r="X76" s="79"/>
      <c r="Y76" s="2"/>
      <c r="Z76" s="78"/>
      <c r="AA76" s="37"/>
      <c r="AB76" s="128"/>
      <c r="AD76" s="2"/>
      <c r="AE76" s="2"/>
      <c r="AF76" s="2"/>
    </row>
    <row r="77" spans="4:32" s="1" customFormat="1" ht="20.100000000000001" customHeight="1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W77" s="33"/>
      <c r="X77" s="79"/>
      <c r="Y77" s="2"/>
      <c r="Z77" s="78"/>
      <c r="AA77" s="37"/>
      <c r="AB77" s="128"/>
      <c r="AD77" s="2"/>
      <c r="AE77" s="2"/>
      <c r="AF77" s="2"/>
    </row>
    <row r="78" spans="4:32" s="1" customFormat="1" ht="20.100000000000001" customHeight="1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W78" s="33"/>
      <c r="X78" s="79"/>
      <c r="Y78" s="2"/>
      <c r="Z78" s="78"/>
      <c r="AA78" s="37"/>
      <c r="AB78" s="128"/>
      <c r="AD78" s="2"/>
      <c r="AE78" s="2"/>
      <c r="AF78" s="2"/>
    </row>
    <row r="79" spans="4:32" s="1" customFormat="1" ht="20.100000000000001" customHeight="1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W79" s="33"/>
      <c r="X79" s="79"/>
      <c r="Y79" s="2"/>
      <c r="Z79" s="78"/>
      <c r="AA79" s="37"/>
      <c r="AB79" s="128"/>
      <c r="AD79" s="2"/>
      <c r="AE79" s="2"/>
      <c r="AF79" s="2"/>
    </row>
    <row r="80" spans="4:32" s="1" customFormat="1" ht="20.100000000000001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W80" s="33"/>
      <c r="X80" s="79"/>
      <c r="Y80" s="2"/>
      <c r="Z80" s="78"/>
      <c r="AA80" s="37"/>
      <c r="AB80" s="128"/>
      <c r="AD80" s="2"/>
      <c r="AE80" s="2"/>
      <c r="AF80" s="2"/>
    </row>
    <row r="81" spans="4:32" s="1" customFormat="1" ht="20.100000000000001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W81" s="33"/>
      <c r="X81" s="79"/>
      <c r="Y81" s="2"/>
      <c r="Z81" s="78"/>
      <c r="AA81" s="37"/>
      <c r="AB81" s="128"/>
      <c r="AD81" s="2"/>
      <c r="AE81" s="2"/>
      <c r="AF81" s="2"/>
    </row>
    <row r="82" spans="4:32" s="1" customFormat="1" ht="20.100000000000001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W82" s="33"/>
      <c r="X82" s="79"/>
      <c r="Y82" s="2"/>
      <c r="Z82" s="78"/>
      <c r="AA82" s="37"/>
      <c r="AB82" s="128"/>
      <c r="AD82" s="2"/>
      <c r="AE82" s="2"/>
      <c r="AF82" s="2"/>
    </row>
    <row r="83" spans="4:32" s="1" customFormat="1" ht="20.100000000000001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W83" s="33"/>
      <c r="X83" s="79"/>
      <c r="Y83" s="2"/>
      <c r="Z83" s="78"/>
      <c r="AA83" s="37"/>
      <c r="AB83" s="128"/>
      <c r="AD83" s="2"/>
      <c r="AE83" s="2"/>
      <c r="AF83" s="2"/>
    </row>
    <row r="84" spans="4:32" s="1" customFormat="1" ht="20.100000000000001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33"/>
      <c r="X84" s="79"/>
      <c r="Y84" s="2"/>
      <c r="Z84" s="78"/>
      <c r="AA84" s="37"/>
      <c r="AB84" s="128"/>
      <c r="AD84" s="2"/>
      <c r="AE84" s="2"/>
      <c r="AF84" s="2"/>
    </row>
    <row r="85" spans="4:32" s="1" customFormat="1" ht="20.100000000000001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33"/>
      <c r="X85" s="79"/>
      <c r="Y85" s="2"/>
      <c r="Z85" s="78"/>
      <c r="AA85" s="37"/>
      <c r="AB85" s="128"/>
      <c r="AD85" s="2"/>
      <c r="AE85" s="2"/>
      <c r="AF85" s="2"/>
    </row>
    <row r="86" spans="4:32" s="1" customFormat="1" ht="20.100000000000001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33"/>
      <c r="X86" s="79"/>
      <c r="Y86" s="2"/>
      <c r="Z86" s="78"/>
      <c r="AA86" s="37"/>
      <c r="AB86" s="128"/>
      <c r="AD86" s="2"/>
      <c r="AE86" s="2"/>
      <c r="AF86" s="2"/>
    </row>
    <row r="87" spans="4:32" s="1" customFormat="1" ht="20.100000000000001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33"/>
      <c r="X87" s="79"/>
      <c r="Y87" s="2"/>
      <c r="Z87" s="78"/>
      <c r="AA87" s="37"/>
      <c r="AB87" s="128"/>
      <c r="AD87" s="2"/>
      <c r="AE87" s="2"/>
      <c r="AF87" s="2"/>
    </row>
    <row r="88" spans="4:32" s="1" customFormat="1" ht="20.100000000000001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33"/>
      <c r="X88" s="79"/>
      <c r="Y88" s="2"/>
      <c r="Z88" s="78"/>
      <c r="AA88" s="37"/>
      <c r="AB88" s="128"/>
      <c r="AD88" s="2"/>
      <c r="AE88" s="2"/>
      <c r="AF88" s="2"/>
    </row>
    <row r="89" spans="4:32" s="1" customFormat="1" ht="20.100000000000001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W89" s="33"/>
      <c r="X89" s="79"/>
      <c r="Y89" s="2"/>
      <c r="Z89" s="78"/>
      <c r="AA89" s="37"/>
      <c r="AB89" s="128"/>
      <c r="AD89" s="2"/>
      <c r="AE89" s="2"/>
      <c r="AF89" s="2"/>
    </row>
    <row r="90" spans="4:32" s="1" customFormat="1" ht="20.100000000000001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W90" s="33"/>
      <c r="X90" s="79"/>
      <c r="Y90" s="2"/>
      <c r="Z90" s="78"/>
      <c r="AA90" s="37"/>
      <c r="AB90" s="128"/>
      <c r="AD90" s="2"/>
      <c r="AE90" s="2"/>
      <c r="AF90" s="2"/>
    </row>
    <row r="91" spans="4:32" s="1" customFormat="1" ht="20.100000000000001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3"/>
      <c r="X91" s="79"/>
      <c r="Y91" s="2"/>
      <c r="Z91" s="78"/>
      <c r="AA91" s="37"/>
      <c r="AB91" s="128"/>
      <c r="AD91" s="2"/>
      <c r="AE91" s="2"/>
      <c r="AF91" s="2"/>
    </row>
    <row r="92" spans="4:32" s="1" customFormat="1" ht="20.100000000000001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3"/>
      <c r="X92" s="79"/>
      <c r="Y92" s="2"/>
      <c r="Z92" s="78"/>
      <c r="AA92" s="37"/>
      <c r="AB92" s="128"/>
      <c r="AD92" s="2"/>
      <c r="AE92" s="2"/>
      <c r="AF92" s="2"/>
    </row>
    <row r="93" spans="4:32" s="1" customFormat="1" ht="20.100000000000001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33"/>
      <c r="X93" s="79"/>
      <c r="Y93" s="2"/>
      <c r="Z93" s="78"/>
      <c r="AA93" s="37"/>
      <c r="AB93" s="128"/>
      <c r="AD93" s="2"/>
      <c r="AE93" s="2"/>
      <c r="AF93" s="2"/>
    </row>
    <row r="94" spans="4:32" s="1" customFormat="1" ht="20.100000000000001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33"/>
      <c r="X94" s="79"/>
      <c r="Y94" s="2"/>
      <c r="Z94" s="78"/>
      <c r="AA94" s="37"/>
      <c r="AB94" s="128"/>
      <c r="AD94" s="2"/>
      <c r="AE94" s="2"/>
      <c r="AF94" s="2"/>
    </row>
    <row r="95" spans="4:32" s="1" customFormat="1" ht="20.100000000000001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33"/>
      <c r="X95" s="79"/>
      <c r="Y95" s="2"/>
      <c r="Z95" s="78"/>
      <c r="AA95" s="37"/>
      <c r="AB95" s="128"/>
      <c r="AD95" s="2"/>
      <c r="AE95" s="2"/>
      <c r="AF95" s="2"/>
    </row>
    <row r="96" spans="4:32" s="1" customFormat="1" ht="20.100000000000001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33"/>
      <c r="X96" s="79"/>
      <c r="Y96" s="2"/>
      <c r="Z96" s="78"/>
      <c r="AA96" s="37"/>
      <c r="AB96" s="128"/>
      <c r="AD96" s="2"/>
      <c r="AE96" s="2"/>
      <c r="AF96" s="2"/>
    </row>
    <row r="97" spans="4:32" s="1" customFormat="1" ht="20.100000000000001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33"/>
      <c r="X97" s="79"/>
      <c r="Y97" s="2"/>
      <c r="Z97" s="78"/>
      <c r="AA97" s="37"/>
      <c r="AB97" s="128"/>
      <c r="AD97" s="2"/>
      <c r="AE97" s="2"/>
      <c r="AF97" s="2"/>
    </row>
    <row r="98" spans="4:32" s="1" customFormat="1" ht="20.100000000000001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3"/>
      <c r="X98" s="79"/>
      <c r="Y98" s="2"/>
      <c r="Z98" s="78"/>
      <c r="AA98" s="37"/>
      <c r="AB98" s="128"/>
      <c r="AD98" s="2"/>
      <c r="AE98" s="2"/>
      <c r="AF98" s="2"/>
    </row>
    <row r="99" spans="4:32" s="1" customFormat="1" ht="20.100000000000001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3"/>
      <c r="X99" s="79"/>
      <c r="Y99" s="2"/>
      <c r="Z99" s="78"/>
      <c r="AA99" s="37"/>
      <c r="AB99" s="128"/>
      <c r="AD99" s="2"/>
      <c r="AE99" s="2"/>
      <c r="AF99" s="2"/>
    </row>
    <row r="100" spans="4:32" s="1" customFormat="1" ht="20.100000000000001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33"/>
      <c r="X100" s="79"/>
      <c r="Y100" s="2"/>
      <c r="Z100" s="78"/>
      <c r="AA100" s="37"/>
      <c r="AB100" s="128"/>
      <c r="AD100" s="2"/>
      <c r="AE100" s="2"/>
      <c r="AF100" s="2"/>
    </row>
    <row r="101" spans="4:32" s="1" customFormat="1" ht="20.100000000000001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3"/>
      <c r="X101" s="79"/>
      <c r="Y101" s="2"/>
      <c r="Z101" s="78"/>
      <c r="AA101" s="37"/>
      <c r="AB101" s="128"/>
      <c r="AD101" s="2"/>
      <c r="AE101" s="2"/>
      <c r="AF101" s="2"/>
    </row>
    <row r="102" spans="4:32" s="1" customFormat="1" ht="20.100000000000001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3"/>
      <c r="X102" s="2"/>
      <c r="Y102" s="2"/>
      <c r="Z102" s="121"/>
      <c r="AA102" s="7"/>
      <c r="AB102" s="128"/>
      <c r="AD102" s="2"/>
      <c r="AE102" s="2"/>
      <c r="AF102" s="2"/>
    </row>
    <row r="103" spans="4:32" s="1" customFormat="1" ht="20.100000000000001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3"/>
      <c r="X103" s="64"/>
      <c r="Y103" s="2"/>
      <c r="Z103" s="121"/>
      <c r="AA103" s="7"/>
      <c r="AB103" s="128"/>
      <c r="AD103" s="2"/>
      <c r="AE103" s="2"/>
      <c r="AF103" s="2"/>
    </row>
    <row r="104" spans="4:32" s="1" customFormat="1" ht="20.100000000000001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3"/>
      <c r="X104" s="2"/>
      <c r="Y104" s="2"/>
      <c r="Z104" s="121"/>
      <c r="AA104" s="7"/>
      <c r="AB104" s="128"/>
      <c r="AD104" s="2"/>
      <c r="AE104" s="2"/>
      <c r="AF104" s="2"/>
    </row>
    <row r="105" spans="4:32" s="1" customFormat="1" ht="20.100000000000001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3"/>
      <c r="X105" s="64"/>
      <c r="Y105" s="64"/>
      <c r="Z105" s="66"/>
      <c r="AA105" s="133"/>
      <c r="AB105" s="128"/>
      <c r="AD105" s="2"/>
      <c r="AE105" s="2"/>
      <c r="AF105" s="2"/>
    </row>
    <row r="106" spans="4:32" s="1" customFormat="1" ht="20.100000000000001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3"/>
      <c r="X106" s="64"/>
      <c r="Y106" s="64"/>
      <c r="Z106" s="66"/>
      <c r="AA106" s="133"/>
      <c r="AB106" s="128"/>
      <c r="AD106" s="2"/>
      <c r="AE106" s="2"/>
      <c r="AF106" s="2"/>
    </row>
    <row r="107" spans="4:32" s="1" customFormat="1" ht="20.100000000000001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3"/>
      <c r="X107" s="64"/>
      <c r="Y107" s="64"/>
      <c r="Z107" s="66"/>
      <c r="AA107" s="133"/>
      <c r="AB107" s="128"/>
      <c r="AD107" s="2"/>
      <c r="AE107" s="2"/>
      <c r="AF107" s="2"/>
    </row>
    <row r="108" spans="4:32" s="1" customFormat="1" ht="20.100000000000001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33"/>
      <c r="X108" s="79"/>
      <c r="Y108" s="2"/>
      <c r="Z108" s="80"/>
      <c r="AA108" s="37"/>
      <c r="AB108" s="128"/>
      <c r="AD108" s="2"/>
      <c r="AE108" s="2"/>
      <c r="AF108" s="2"/>
    </row>
    <row r="109" spans="4:32" s="1" customFormat="1" ht="20.100000000000001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3"/>
      <c r="X109" s="79"/>
      <c r="Y109" s="2"/>
      <c r="Z109" s="78"/>
      <c r="AA109" s="37"/>
      <c r="AB109" s="128"/>
      <c r="AD109" s="2"/>
      <c r="AE109" s="2"/>
      <c r="AF109" s="2"/>
    </row>
    <row r="110" spans="4:32" s="1" customFormat="1" ht="20.100000000000001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3"/>
      <c r="X110" s="79"/>
      <c r="Y110" s="2"/>
      <c r="Z110" s="78"/>
      <c r="AA110" s="37"/>
      <c r="AB110" s="128"/>
      <c r="AD110" s="2"/>
      <c r="AE110" s="2"/>
      <c r="AF110" s="2"/>
    </row>
    <row r="111" spans="4:32" s="1" customFormat="1" ht="20.100000000000001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33"/>
      <c r="X111" s="79"/>
      <c r="Y111" s="2"/>
      <c r="Z111" s="78"/>
      <c r="AA111" s="37"/>
      <c r="AB111" s="128"/>
      <c r="AD111" s="2"/>
      <c r="AE111" s="2"/>
      <c r="AF111" s="2"/>
    </row>
    <row r="112" spans="4:32" s="1" customFormat="1" ht="20.100000000000001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3"/>
      <c r="X112" s="79"/>
      <c r="Y112" s="2"/>
      <c r="Z112" s="78"/>
      <c r="AA112" s="37"/>
      <c r="AB112" s="128"/>
      <c r="AD112" s="2"/>
      <c r="AE112" s="2"/>
      <c r="AF112" s="2"/>
    </row>
    <row r="113" spans="4:32" s="1" customFormat="1" ht="20.100000000000001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33"/>
      <c r="X113" s="79"/>
      <c r="Y113" s="2"/>
      <c r="Z113" s="78"/>
      <c r="AA113" s="37"/>
      <c r="AB113" s="128"/>
      <c r="AD113" s="2"/>
      <c r="AE113" s="2"/>
      <c r="AF113" s="2"/>
    </row>
    <row r="114" spans="4:32" s="1" customFormat="1" ht="20.100000000000001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33"/>
      <c r="X114" s="79"/>
      <c r="Y114" s="2"/>
      <c r="Z114" s="78"/>
      <c r="AA114" s="37"/>
      <c r="AB114" s="128"/>
      <c r="AD114" s="2"/>
      <c r="AE114" s="2"/>
      <c r="AF114" s="2"/>
    </row>
    <row r="115" spans="4:32" s="1" customFormat="1" ht="20.100000000000001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33"/>
      <c r="X115" s="79"/>
      <c r="Y115" s="2"/>
      <c r="Z115" s="78"/>
      <c r="AA115" s="37"/>
      <c r="AB115" s="128"/>
      <c r="AD115" s="2"/>
      <c r="AE115" s="2"/>
      <c r="AF115" s="2"/>
    </row>
    <row r="116" spans="4:32" s="1" customFormat="1" ht="20.100000000000001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33"/>
      <c r="X116" s="79"/>
      <c r="Y116" s="2"/>
      <c r="Z116" s="78"/>
      <c r="AA116" s="37"/>
      <c r="AB116" s="128"/>
      <c r="AD116" s="2"/>
      <c r="AE116" s="2"/>
      <c r="AF116" s="2"/>
    </row>
    <row r="117" spans="4:32" s="1" customFormat="1" ht="20.100000000000001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33"/>
      <c r="X117" s="79"/>
      <c r="Y117" s="2"/>
      <c r="Z117" s="78"/>
      <c r="AA117" s="37"/>
      <c r="AB117" s="128"/>
      <c r="AD117" s="2"/>
      <c r="AE117" s="2"/>
      <c r="AF117" s="2"/>
    </row>
    <row r="118" spans="4:32" s="1" customFormat="1" ht="20.100000000000001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33"/>
      <c r="X118" s="79"/>
      <c r="Y118" s="2"/>
      <c r="Z118" s="78"/>
      <c r="AA118" s="37"/>
      <c r="AB118" s="128"/>
      <c r="AD118" s="2"/>
      <c r="AE118" s="2"/>
      <c r="AF118" s="2"/>
    </row>
    <row r="119" spans="4:32" s="1" customFormat="1" ht="20.100000000000001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33"/>
      <c r="X119" s="79"/>
      <c r="Y119" s="2"/>
      <c r="Z119" s="78"/>
      <c r="AA119" s="37"/>
      <c r="AB119" s="128"/>
      <c r="AD119" s="2"/>
      <c r="AE119" s="2"/>
      <c r="AF119" s="2"/>
    </row>
    <row r="120" spans="4:32" s="1" customFormat="1" ht="20.100000000000001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33"/>
      <c r="X120" s="79"/>
      <c r="Y120" s="2"/>
      <c r="Z120" s="78"/>
      <c r="AA120" s="37"/>
      <c r="AB120" s="128"/>
      <c r="AD120" s="2"/>
      <c r="AE120" s="2"/>
      <c r="AF120" s="2"/>
    </row>
    <row r="121" spans="4:32" s="1" customFormat="1" ht="20.100000000000001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33"/>
      <c r="X121" s="79"/>
      <c r="Y121" s="2"/>
      <c r="Z121" s="78"/>
      <c r="AA121" s="37"/>
      <c r="AB121" s="128"/>
      <c r="AD121" s="2"/>
      <c r="AE121" s="2"/>
      <c r="AF121" s="2"/>
    </row>
    <row r="122" spans="4:32" s="1" customFormat="1" ht="20.100000000000001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33"/>
      <c r="X122" s="79"/>
      <c r="Y122" s="2"/>
      <c r="Z122" s="78"/>
      <c r="AA122" s="37"/>
      <c r="AB122" s="128"/>
      <c r="AD122" s="2"/>
      <c r="AE122" s="2"/>
      <c r="AF122" s="2"/>
    </row>
    <row r="123" spans="4:32" s="1" customFormat="1" ht="20.100000000000001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33"/>
      <c r="X123" s="79"/>
      <c r="Y123" s="2"/>
      <c r="Z123" s="78"/>
      <c r="AA123" s="37"/>
      <c r="AB123" s="128"/>
      <c r="AD123" s="2"/>
      <c r="AE123" s="2"/>
      <c r="AF123" s="2"/>
    </row>
    <row r="124" spans="4:32" s="1" customFormat="1" ht="20.100000000000001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3"/>
      <c r="X124" s="79"/>
      <c r="Y124" s="2"/>
      <c r="Z124" s="78"/>
      <c r="AA124" s="37"/>
      <c r="AB124" s="128"/>
      <c r="AD124" s="2"/>
      <c r="AE124" s="2"/>
      <c r="AF124" s="2"/>
    </row>
    <row r="125" spans="4:32" s="1" customFormat="1" ht="20.100000000000001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33"/>
      <c r="X125" s="79"/>
      <c r="Y125" s="2"/>
      <c r="Z125" s="78"/>
      <c r="AA125" s="37"/>
      <c r="AB125" s="128"/>
      <c r="AD125" s="2"/>
      <c r="AE125" s="2"/>
      <c r="AF125" s="2"/>
    </row>
    <row r="126" spans="4:32" s="1" customFormat="1" ht="20.100000000000001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33"/>
      <c r="X126" s="79"/>
      <c r="Y126" s="2"/>
      <c r="Z126" s="78"/>
      <c r="AA126" s="37"/>
      <c r="AB126" s="128"/>
      <c r="AD126" s="2"/>
      <c r="AE126" s="2"/>
      <c r="AF126" s="2"/>
    </row>
    <row r="127" spans="4:32" s="1" customFormat="1" ht="20.100000000000001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33"/>
      <c r="X127" s="79"/>
      <c r="Y127" s="2"/>
      <c r="Z127" s="78"/>
      <c r="AA127" s="37"/>
      <c r="AB127" s="128"/>
      <c r="AD127" s="2"/>
      <c r="AE127" s="2"/>
      <c r="AF127" s="2"/>
    </row>
    <row r="128" spans="4:32" s="1" customFormat="1" ht="20.100000000000001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33"/>
      <c r="X128" s="79"/>
      <c r="Y128" s="2"/>
      <c r="Z128" s="78"/>
      <c r="AA128" s="37"/>
      <c r="AB128" s="128"/>
      <c r="AD128" s="2"/>
      <c r="AE128" s="2"/>
      <c r="AF128" s="2"/>
    </row>
    <row r="129" spans="4:32" s="1" customFormat="1" ht="20.100000000000001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3"/>
      <c r="X129" s="79"/>
      <c r="Y129" s="2"/>
      <c r="Z129" s="78"/>
      <c r="AA129" s="37"/>
      <c r="AB129" s="128"/>
      <c r="AD129" s="2"/>
      <c r="AE129" s="2"/>
      <c r="AF129" s="2"/>
    </row>
    <row r="130" spans="4:32" s="1" customFormat="1" ht="20.100000000000001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33"/>
      <c r="X130" s="79"/>
      <c r="Y130" s="2"/>
      <c r="Z130" s="78"/>
      <c r="AA130" s="37"/>
      <c r="AB130" s="128"/>
      <c r="AD130" s="2"/>
      <c r="AE130" s="2"/>
      <c r="AF130" s="2"/>
    </row>
    <row r="131" spans="4:32" s="1" customFormat="1" ht="20.100000000000001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33"/>
      <c r="X131" s="79"/>
      <c r="Y131" s="2"/>
      <c r="Z131" s="78"/>
      <c r="AA131" s="37"/>
      <c r="AB131" s="128"/>
      <c r="AD131" s="2"/>
      <c r="AE131" s="2"/>
      <c r="AF131" s="2"/>
    </row>
    <row r="132" spans="4:32" s="1" customFormat="1" ht="20.100000000000001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33"/>
      <c r="X132" s="79"/>
      <c r="Y132" s="2"/>
      <c r="Z132" s="78"/>
      <c r="AA132" s="37"/>
      <c r="AB132" s="128"/>
      <c r="AD132" s="2"/>
      <c r="AE132" s="2"/>
      <c r="AF132" s="2"/>
    </row>
    <row r="133" spans="4:32" s="1" customFormat="1" ht="20.100000000000001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33"/>
      <c r="X133" s="79"/>
      <c r="Y133" s="2"/>
      <c r="Z133" s="78"/>
      <c r="AA133" s="37"/>
      <c r="AB133" s="128"/>
      <c r="AD133" s="2"/>
      <c r="AE133" s="2"/>
      <c r="AF133" s="2"/>
    </row>
    <row r="134" spans="4:32" s="1" customFormat="1" ht="20.100000000000001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33"/>
      <c r="X134" s="79"/>
      <c r="Y134" s="2"/>
      <c r="Z134" s="78"/>
      <c r="AA134" s="37"/>
      <c r="AB134" s="128"/>
      <c r="AD134" s="2"/>
      <c r="AE134" s="2"/>
      <c r="AF134" s="2"/>
    </row>
    <row r="135" spans="4:32" s="1" customFormat="1" ht="20.100000000000001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33"/>
      <c r="X135" s="79"/>
      <c r="Y135" s="2"/>
      <c r="Z135" s="78"/>
      <c r="AA135" s="37"/>
      <c r="AB135" s="128"/>
      <c r="AD135" s="2"/>
      <c r="AE135" s="2"/>
      <c r="AF135" s="2"/>
    </row>
    <row r="136" spans="4:32" ht="20.100000000000001" customHeight="1" x14ac:dyDescent="0.2">
      <c r="W136" s="33"/>
      <c r="X136" s="79"/>
      <c r="Z136" s="78"/>
      <c r="AA136" s="37"/>
      <c r="AB136" s="128"/>
    </row>
    <row r="137" spans="4:32" ht="20.100000000000001" customHeight="1" x14ac:dyDescent="0.2">
      <c r="W137" s="33"/>
      <c r="X137" s="79"/>
      <c r="Z137" s="78"/>
      <c r="AA137" s="37"/>
      <c r="AB137" s="128"/>
    </row>
    <row r="138" spans="4:32" ht="20.100000000000001" customHeight="1" x14ac:dyDescent="0.2">
      <c r="W138" s="33"/>
      <c r="X138" s="79"/>
      <c r="Z138" s="78"/>
      <c r="AA138" s="37"/>
      <c r="AB138" s="128"/>
    </row>
    <row r="139" spans="4:32" ht="20.100000000000001" customHeight="1" x14ac:dyDescent="0.2">
      <c r="W139" s="33"/>
      <c r="X139" s="64"/>
      <c r="Z139" s="121"/>
    </row>
    <row r="140" spans="4:32" ht="20.100000000000001" customHeight="1" x14ac:dyDescent="0.2">
      <c r="W140" s="33"/>
      <c r="Z140" s="121"/>
    </row>
    <row r="141" spans="4:32" ht="20.100000000000001" customHeight="1" x14ac:dyDescent="0.2">
      <c r="W141" s="33"/>
      <c r="X141" s="64"/>
      <c r="Y141" s="64"/>
      <c r="Z141" s="66"/>
      <c r="AA141" s="133"/>
    </row>
    <row r="142" spans="4:32" ht="20.100000000000001" customHeight="1" x14ac:dyDescent="0.2">
      <c r="W142" s="33"/>
      <c r="X142" s="64"/>
      <c r="Y142" s="64"/>
      <c r="Z142" s="66"/>
      <c r="AA142" s="133"/>
    </row>
    <row r="143" spans="4:32" ht="20.100000000000001" customHeight="1" x14ac:dyDescent="0.2">
      <c r="W143" s="33"/>
      <c r="X143" s="64"/>
      <c r="Y143" s="64"/>
      <c r="Z143" s="66"/>
      <c r="AA143" s="133"/>
    </row>
    <row r="144" spans="4:32" ht="20.100000000000001" customHeight="1" x14ac:dyDescent="0.2">
      <c r="W144" s="33"/>
      <c r="X144" s="79"/>
      <c r="Z144" s="80"/>
      <c r="AA144" s="37"/>
    </row>
  </sheetData>
  <mergeCells count="32">
    <mergeCell ref="AD5:AD6"/>
    <mergeCell ref="E25:F25"/>
    <mergeCell ref="H38:L38"/>
    <mergeCell ref="H39:L39"/>
    <mergeCell ref="V5:V6"/>
    <mergeCell ref="W5:W6"/>
    <mergeCell ref="X5:X6"/>
    <mergeCell ref="Y5:Y6"/>
    <mergeCell ref="AA5:AA6"/>
    <mergeCell ref="AC5:AC6"/>
    <mergeCell ref="P5:P6"/>
    <mergeCell ref="Q5:Q6"/>
    <mergeCell ref="R5:R6"/>
    <mergeCell ref="S5:S6"/>
    <mergeCell ref="T5:T6"/>
    <mergeCell ref="U5:U6"/>
    <mergeCell ref="E4:J4"/>
    <mergeCell ref="K4:Q4"/>
    <mergeCell ref="T4:W4"/>
    <mergeCell ref="H5:H6"/>
    <mergeCell ref="I5:I6"/>
    <mergeCell ref="J5:J6"/>
    <mergeCell ref="K5:K6"/>
    <mergeCell ref="L5:L6"/>
    <mergeCell ref="M5:M6"/>
    <mergeCell ref="N5:N6"/>
    <mergeCell ref="O5:O6"/>
    <mergeCell ref="B5:B6"/>
    <mergeCell ref="D5:D6"/>
    <mergeCell ref="E5:E6"/>
    <mergeCell ref="F5:F6"/>
    <mergeCell ref="G5:G6"/>
  </mergeCells>
  <printOptions horizontalCentered="1"/>
  <pageMargins left="0.39370078740157483" right="0.39370078740157483" top="0.39370078740157483" bottom="0.39370078740157483" header="0" footer="0"/>
  <pageSetup paperSize="9" scale="4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22">
    <tabColor rgb="FFFF0000"/>
  </sheetPr>
  <dimension ref="A1:AF164"/>
  <sheetViews>
    <sheetView showGridLines="0" zoomScale="85" zoomScaleNormal="85" workbookViewId="0">
      <pane ySplit="1" topLeftCell="A2" activePane="bottomLeft" state="frozen"/>
      <selection activeCell="E8" sqref="E8"/>
      <selection pane="bottomLeft" activeCell="A43" sqref="A43:XFD102"/>
    </sheetView>
  </sheetViews>
  <sheetFormatPr defaultRowHeight="20.100000000000001" customHeight="1" x14ac:dyDescent="0.2"/>
  <cols>
    <col min="1" max="1" width="9.140625" style="1"/>
    <col min="2" max="2" width="18.42578125" style="1" customWidth="1"/>
    <col min="3" max="3" width="2.140625" style="1" customWidth="1"/>
    <col min="4" max="4" width="16.85546875" style="2" bestFit="1" customWidth="1"/>
    <col min="5" max="8" width="15.7109375" style="2" customWidth="1"/>
    <col min="9" max="9" width="13" style="2" customWidth="1"/>
    <col min="10" max="11" width="18.28515625" style="2" customWidth="1"/>
    <col min="12" max="21" width="15.7109375" style="2" customWidth="1"/>
    <col min="22" max="22" width="15.7109375" style="3" customWidth="1"/>
    <col min="23" max="23" width="14.7109375" style="5" customWidth="1"/>
    <col min="24" max="24" width="21" style="2" customWidth="1"/>
    <col min="25" max="25" width="31.140625" style="2" customWidth="1"/>
    <col min="26" max="26" width="17" style="6" customWidth="1"/>
    <col min="27" max="27" width="66.42578125" style="7" customWidth="1"/>
    <col min="28" max="28" width="15.140625" style="1" customWidth="1"/>
    <col min="29" max="29" width="12.28515625" style="1" bestFit="1" customWidth="1"/>
    <col min="30" max="30" width="20.5703125" style="2" bestFit="1" customWidth="1"/>
    <col min="31" max="16384" width="9.140625" style="2"/>
  </cols>
  <sheetData>
    <row r="1" spans="1:32" ht="20.100000000000001" customHeight="1" x14ac:dyDescent="0.2"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4"/>
    </row>
    <row r="2" spans="1:32" ht="20.100000000000001" customHeight="1" x14ac:dyDescent="0.2"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4"/>
    </row>
    <row r="3" spans="1:32" ht="20.100000000000001" customHeight="1" thickBot="1" x14ac:dyDescent="0.25"/>
    <row r="4" spans="1:32" ht="39.950000000000003" customHeight="1" thickTop="1" thickBot="1" x14ac:dyDescent="0.25">
      <c r="B4" s="94" t="s">
        <v>77</v>
      </c>
      <c r="D4" s="8" t="s">
        <v>94</v>
      </c>
      <c r="E4" s="246" t="s">
        <v>4</v>
      </c>
      <c r="F4" s="247"/>
      <c r="G4" s="247"/>
      <c r="H4" s="247"/>
      <c r="I4" s="247"/>
      <c r="J4" s="248"/>
      <c r="K4" s="246" t="s">
        <v>7</v>
      </c>
      <c r="L4" s="247"/>
      <c r="M4" s="247"/>
      <c r="N4" s="247"/>
      <c r="O4" s="247"/>
      <c r="P4" s="247"/>
      <c r="Q4" s="248"/>
      <c r="R4" s="171"/>
      <c r="S4" s="171"/>
      <c r="T4" s="246" t="s">
        <v>13</v>
      </c>
      <c r="U4" s="247"/>
      <c r="V4" s="247"/>
      <c r="W4" s="248"/>
      <c r="X4" s="9"/>
      <c r="Y4" s="8" t="s">
        <v>94</v>
      </c>
      <c r="Z4" s="10"/>
      <c r="AA4" s="11"/>
      <c r="AB4" s="12"/>
    </row>
    <row r="5" spans="1:32" s="9" customFormat="1" ht="20.100000000000001" customHeight="1" thickTop="1" x14ac:dyDescent="0.2">
      <c r="B5" s="241" t="s">
        <v>14</v>
      </c>
      <c r="C5" s="13"/>
      <c r="D5" s="239" t="s">
        <v>15</v>
      </c>
      <c r="E5" s="241" t="s">
        <v>16</v>
      </c>
      <c r="F5" s="225" t="s">
        <v>17</v>
      </c>
      <c r="G5" s="225" t="s">
        <v>18</v>
      </c>
      <c r="H5" s="225" t="s">
        <v>19</v>
      </c>
      <c r="I5" s="225" t="s">
        <v>20</v>
      </c>
      <c r="J5" s="239" t="s">
        <v>6</v>
      </c>
      <c r="K5" s="241" t="s">
        <v>21</v>
      </c>
      <c r="L5" s="225" t="s">
        <v>22</v>
      </c>
      <c r="M5" s="225" t="s">
        <v>23</v>
      </c>
      <c r="N5" s="225" t="s">
        <v>24</v>
      </c>
      <c r="O5" s="225" t="s">
        <v>25</v>
      </c>
      <c r="P5" s="225" t="s">
        <v>26</v>
      </c>
      <c r="Q5" s="225" t="s">
        <v>63</v>
      </c>
      <c r="R5" s="225" t="s">
        <v>27</v>
      </c>
      <c r="S5" s="225" t="s">
        <v>22</v>
      </c>
      <c r="T5" s="236" t="s">
        <v>28</v>
      </c>
      <c r="U5" s="223" t="s">
        <v>29</v>
      </c>
      <c r="V5" s="223" t="s">
        <v>30</v>
      </c>
      <c r="W5" s="223" t="s">
        <v>31</v>
      </c>
      <c r="X5" s="223" t="s">
        <v>32</v>
      </c>
      <c r="Y5" s="232" t="s">
        <v>33</v>
      </c>
      <c r="Z5" s="14"/>
      <c r="AA5" s="234" t="s">
        <v>34</v>
      </c>
      <c r="AB5" s="15"/>
      <c r="AC5" s="230"/>
      <c r="AD5" s="230"/>
    </row>
    <row r="6" spans="1:32" s="9" customFormat="1" ht="20.100000000000001" customHeight="1" x14ac:dyDescent="0.2">
      <c r="B6" s="242"/>
      <c r="C6" s="16"/>
      <c r="D6" s="240"/>
      <c r="E6" s="242"/>
      <c r="F6" s="226"/>
      <c r="G6" s="226"/>
      <c r="H6" s="226"/>
      <c r="I6" s="226"/>
      <c r="J6" s="240"/>
      <c r="K6" s="242"/>
      <c r="L6" s="226"/>
      <c r="M6" s="226"/>
      <c r="N6" s="226"/>
      <c r="O6" s="226"/>
      <c r="P6" s="226"/>
      <c r="Q6" s="226"/>
      <c r="R6" s="226"/>
      <c r="S6" s="226"/>
      <c r="T6" s="237"/>
      <c r="U6" s="238"/>
      <c r="V6" s="224"/>
      <c r="W6" s="224"/>
      <c r="X6" s="224"/>
      <c r="Y6" s="233"/>
      <c r="Z6" s="17"/>
      <c r="AA6" s="235"/>
      <c r="AB6" s="15"/>
      <c r="AC6" s="230"/>
      <c r="AD6" s="230"/>
    </row>
    <row r="7" spans="1:32" s="9" customFormat="1" ht="20.100000000000001" customHeight="1" x14ac:dyDescent="0.2">
      <c r="B7" s="18"/>
      <c r="C7" s="16"/>
      <c r="D7" s="19"/>
      <c r="E7" s="104" t="s">
        <v>46</v>
      </c>
      <c r="F7" s="104" t="s">
        <v>47</v>
      </c>
      <c r="G7" s="156" t="s">
        <v>48</v>
      </c>
      <c r="H7" s="19" t="s">
        <v>49</v>
      </c>
      <c r="I7" s="19" t="s">
        <v>50</v>
      </c>
      <c r="J7" s="19" t="s">
        <v>61</v>
      </c>
      <c r="K7" s="104"/>
      <c r="L7" s="156" t="s">
        <v>51</v>
      </c>
      <c r="M7" s="156" t="s">
        <v>52</v>
      </c>
      <c r="N7" s="156" t="s">
        <v>53</v>
      </c>
      <c r="O7" s="156" t="s">
        <v>54</v>
      </c>
      <c r="P7" s="156" t="s">
        <v>55</v>
      </c>
      <c r="Q7" s="156" t="s">
        <v>56</v>
      </c>
      <c r="R7" s="156" t="s">
        <v>62</v>
      </c>
      <c r="S7" s="104" t="s">
        <v>64</v>
      </c>
      <c r="T7" s="67"/>
      <c r="U7" s="20"/>
      <c r="V7" s="68" t="s">
        <v>57</v>
      </c>
      <c r="W7" s="68" t="s">
        <v>58</v>
      </c>
      <c r="X7" s="21"/>
      <c r="Y7" s="22"/>
      <c r="Z7" s="23"/>
      <c r="AA7" s="24"/>
      <c r="AB7" s="15"/>
    </row>
    <row r="8" spans="1:32" ht="20.100000000000001" customHeight="1" thickBot="1" x14ac:dyDescent="0.25">
      <c r="B8" s="25"/>
      <c r="C8" s="26"/>
      <c r="D8" s="115">
        <f>+B16</f>
        <v>1140538.2</v>
      </c>
      <c r="E8" s="116" t="e">
        <f>SUMIF(#REF!,'Cx Descoberto DEZ'!E7,#REF!)</f>
        <v>#REF!</v>
      </c>
      <c r="F8" s="116" t="e">
        <f>SUMIF(#REF!,'Cx Descoberto DEZ'!F7,#REF!)</f>
        <v>#REF!</v>
      </c>
      <c r="G8" s="116" t="e">
        <f>SUMIF(#REF!,'Cx Descoberto DEZ'!G7,#REF!)</f>
        <v>#REF!</v>
      </c>
      <c r="H8" s="116" t="e">
        <f>SUMIF(#REF!,'Cx Descoberto DEZ'!H7,#REF!)</f>
        <v>#REF!</v>
      </c>
      <c r="I8" s="116" t="e">
        <f>SUMIF(#REF!,'Cx Descoberto DEZ'!I7,#REF!)</f>
        <v>#REF!</v>
      </c>
      <c r="J8" s="116" t="e">
        <f>SUMIF(#REF!,'Cx Descoberto DEZ'!J7,#REF!)</f>
        <v>#REF!</v>
      </c>
      <c r="K8" s="116" t="e">
        <f>SUMIF(#REF!,'Cx Descoberto DEZ'!K7,#REF!)</f>
        <v>#REF!</v>
      </c>
      <c r="L8" s="116" t="e">
        <f>SUMIF(#REF!,'Cx Descoberto DEZ'!L7,#REF!)</f>
        <v>#REF!</v>
      </c>
      <c r="M8" s="116" t="e">
        <f>SUMIF(#REF!,'Cx Descoberto DEZ'!M7,#REF!)</f>
        <v>#REF!</v>
      </c>
      <c r="N8" s="116" t="e">
        <f>SUMIF(#REF!,'Cx Descoberto DEZ'!N7,#REF!)</f>
        <v>#REF!</v>
      </c>
      <c r="O8" s="116" t="e">
        <f>SUMIF(#REF!,'Cx Descoberto DEZ'!O7,#REF!)</f>
        <v>#REF!</v>
      </c>
      <c r="P8" s="116" t="e">
        <f>SUMIF(#REF!,'Cx Descoberto DEZ'!P7,#REF!)</f>
        <v>#REF!</v>
      </c>
      <c r="Q8" s="116" t="e">
        <f>SUMIF(#REF!,'Cx Descoberto DEZ'!Q7,#REF!)</f>
        <v>#REF!</v>
      </c>
      <c r="R8" s="116" t="e">
        <f>SUMIF(#REF!,'Cx Descoberto DEZ'!R7,#REF!)</f>
        <v>#REF!</v>
      </c>
      <c r="S8" s="116" t="e">
        <f>SUMIF(#REF!,'Cx Descoberto DEZ'!S7,#REF!)</f>
        <v>#REF!</v>
      </c>
      <c r="T8" s="116" t="e">
        <f>SUMIF(#REF!,'Cx Descoberto DEZ'!T7,#REF!)</f>
        <v>#REF!</v>
      </c>
      <c r="U8" s="116" t="e">
        <f>SUMIF(#REF!,'Cx Descoberto DEZ'!U7,#REF!)</f>
        <v>#REF!</v>
      </c>
      <c r="V8" s="116" t="e">
        <f>SUMIF(#REF!,'Cx Descoberto DEZ'!V7,#REF!)</f>
        <v>#REF!</v>
      </c>
      <c r="W8" s="116" t="e">
        <f>SUMIF(#REF!,'Cx Descoberto DEZ'!W7,#REF!)</f>
        <v>#REF!</v>
      </c>
      <c r="X8" s="117" t="e">
        <f>SUM(D8:U8)</f>
        <v>#REF!</v>
      </c>
      <c r="Y8" s="117" t="e">
        <f>+V8+W8</f>
        <v>#REF!</v>
      </c>
      <c r="Z8" s="118" t="e">
        <f>Y8+X8</f>
        <v>#REF!</v>
      </c>
      <c r="AA8" s="27" t="e">
        <f>Z8/Y8</f>
        <v>#REF!</v>
      </c>
      <c r="AB8" s="28"/>
      <c r="AC8" s="29"/>
    </row>
    <row r="9" spans="1:32" s="75" customFormat="1" ht="20.100000000000001" customHeight="1" thickTop="1" thickBot="1" x14ac:dyDescent="0.25">
      <c r="A9" s="69"/>
      <c r="B9" s="70"/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X9" s="71"/>
      <c r="Y9" s="71"/>
      <c r="Z9" s="119"/>
      <c r="AA9" s="73"/>
      <c r="AB9" s="74"/>
      <c r="AC9" s="69"/>
    </row>
    <row r="10" spans="1:32" ht="20.100000000000001" customHeight="1" thickTop="1" thickBot="1" x14ac:dyDescent="0.25">
      <c r="A10" s="102" t="s">
        <v>44</v>
      </c>
      <c r="D10" s="30"/>
      <c r="E10" s="158"/>
      <c r="F10" s="158"/>
      <c r="G10" s="158"/>
      <c r="H10" s="158"/>
      <c r="I10" s="158"/>
      <c r="J10" s="30"/>
      <c r="K10" s="30"/>
      <c r="L10" s="158"/>
      <c r="M10" s="158"/>
      <c r="N10" s="158"/>
      <c r="O10" s="158"/>
      <c r="P10" s="158"/>
      <c r="Q10" s="158"/>
      <c r="R10" s="158"/>
      <c r="S10" s="158"/>
      <c r="T10" s="30"/>
      <c r="U10" s="30"/>
      <c r="V10" s="158"/>
      <c r="W10" s="147" t="s">
        <v>65</v>
      </c>
      <c r="X10" s="146"/>
      <c r="Y10" s="145"/>
      <c r="Z10" s="143"/>
      <c r="AA10" s="145"/>
      <c r="AB10" s="172" t="s">
        <v>65</v>
      </c>
    </row>
    <row r="11" spans="1:32" s="1" customFormat="1" ht="20.100000000000001" customHeight="1" x14ac:dyDescent="0.2">
      <c r="A11" s="84"/>
      <c r="B11" s="151"/>
      <c r="C11" s="31"/>
      <c r="D11" s="121">
        <f>-J36</f>
        <v>-1140538.2</v>
      </c>
      <c r="E11" s="37" t="s">
        <v>35</v>
      </c>
      <c r="F11" s="32"/>
      <c r="G11" s="173"/>
      <c r="H11" s="17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47"/>
      <c r="W11" s="145"/>
      <c r="X11" s="145"/>
      <c r="Y11" s="145"/>
      <c r="Z11" s="143"/>
      <c r="AA11" s="145"/>
      <c r="AB11" s="172"/>
      <c r="AC11" s="35"/>
      <c r="AD11" s="35"/>
      <c r="AE11" s="35"/>
      <c r="AF11" s="36"/>
    </row>
    <row r="12" spans="1:32" ht="20.100000000000001" customHeight="1" x14ac:dyDescent="0.2">
      <c r="A12" s="85">
        <v>88505</v>
      </c>
      <c r="B12" s="152">
        <v>1140538.2</v>
      </c>
      <c r="D12" s="121">
        <v>0</v>
      </c>
      <c r="E12" s="37" t="s">
        <v>74</v>
      </c>
      <c r="F12" s="160"/>
      <c r="G12" s="113"/>
      <c r="H12" s="113"/>
      <c r="I12" s="38"/>
      <c r="L12" s="153"/>
      <c r="M12" s="153"/>
      <c r="O12" s="39"/>
      <c r="P12" s="121"/>
      <c r="Q12" s="158"/>
      <c r="R12" s="158"/>
      <c r="S12" s="158"/>
      <c r="T12" s="121"/>
      <c r="U12" s="121"/>
      <c r="V12" s="123"/>
      <c r="W12" s="147"/>
      <c r="X12" s="146"/>
      <c r="Y12" s="145"/>
      <c r="Z12" s="143"/>
      <c r="AA12" s="145"/>
      <c r="AC12" s="34"/>
      <c r="AD12" s="35"/>
      <c r="AE12" s="35"/>
      <c r="AF12" s="36"/>
    </row>
    <row r="13" spans="1:32" ht="20.100000000000001" customHeight="1" x14ac:dyDescent="0.2">
      <c r="A13" s="85"/>
      <c r="B13" s="152"/>
      <c r="D13" s="124">
        <f>SUM(D8:D12)</f>
        <v>0</v>
      </c>
      <c r="E13" s="40" t="s">
        <v>39</v>
      </c>
      <c r="F13" s="125"/>
      <c r="G13" s="113"/>
      <c r="H13" s="113"/>
      <c r="I13" s="38"/>
      <c r="L13" s="153"/>
      <c r="M13" s="153"/>
      <c r="O13" s="39"/>
      <c r="P13" s="39"/>
      <c r="U13" s="121"/>
      <c r="V13" s="123"/>
      <c r="W13" s="147"/>
      <c r="X13" s="146"/>
      <c r="Y13" s="145"/>
      <c r="Z13" s="103" t="e">
        <f>SUM(Z8:Z12)</f>
        <v>#REF!</v>
      </c>
      <c r="AA13" s="145"/>
      <c r="AC13" s="34"/>
      <c r="AD13" s="35"/>
      <c r="AE13" s="35"/>
      <c r="AF13" s="36" t="s">
        <v>3</v>
      </c>
    </row>
    <row r="14" spans="1:32" ht="20.100000000000001" customHeight="1" x14ac:dyDescent="0.2">
      <c r="A14" s="85"/>
      <c r="B14" s="150"/>
      <c r="D14" s="40"/>
      <c r="E14" s="40"/>
      <c r="F14" s="125"/>
      <c r="G14" s="161"/>
      <c r="H14" s="38"/>
      <c r="I14" s="38"/>
      <c r="L14" s="153"/>
      <c r="M14" s="153"/>
      <c r="O14" s="39"/>
      <c r="P14" s="39"/>
      <c r="U14" s="121"/>
      <c r="V14" s="123"/>
      <c r="W14" s="147"/>
      <c r="X14" s="146"/>
      <c r="Y14" s="145"/>
      <c r="Z14" s="143"/>
      <c r="AA14" s="145"/>
      <c r="AC14" s="34"/>
      <c r="AD14" s="35"/>
      <c r="AE14" s="35"/>
      <c r="AF14" s="36"/>
    </row>
    <row r="15" spans="1:32" ht="20.100000000000001" customHeight="1" thickBot="1" x14ac:dyDescent="0.25">
      <c r="A15" s="85"/>
      <c r="B15" s="148"/>
      <c r="D15" s="121">
        <f>-J36</f>
        <v>-1140538.2</v>
      </c>
      <c r="E15" s="37" t="s">
        <v>35</v>
      </c>
      <c r="H15" s="38"/>
      <c r="I15" s="38"/>
      <c r="J15" s="121"/>
      <c r="L15" s="153"/>
      <c r="M15" s="153"/>
      <c r="O15" s="39"/>
      <c r="P15" s="39"/>
      <c r="U15" s="121"/>
      <c r="V15" s="123"/>
      <c r="W15" s="147"/>
      <c r="X15" s="146"/>
      <c r="Y15" s="145"/>
      <c r="Z15" s="143"/>
      <c r="AA15" s="145"/>
      <c r="AC15" s="34"/>
      <c r="AD15" s="35"/>
      <c r="AE15" s="35"/>
      <c r="AF15" s="36"/>
    </row>
    <row r="16" spans="1:32" ht="20.100000000000001" customHeight="1" thickBot="1" x14ac:dyDescent="0.25">
      <c r="A16" s="149" t="s">
        <v>0</v>
      </c>
      <c r="B16" s="101">
        <f>SUM(B11:B15)</f>
        <v>1140538.2</v>
      </c>
      <c r="D16" s="121">
        <f>K36</f>
        <v>1140538.2</v>
      </c>
      <c r="E16" s="37" t="s">
        <v>36</v>
      </c>
      <c r="G16" s="162"/>
      <c r="H16" s="38"/>
      <c r="I16" s="38"/>
      <c r="L16" s="153"/>
      <c r="M16" s="153"/>
      <c r="O16" s="39"/>
      <c r="P16" s="39"/>
      <c r="V16" s="123"/>
      <c r="W16" s="147"/>
      <c r="X16" s="146"/>
      <c r="Y16" s="145"/>
      <c r="Z16" s="143"/>
      <c r="AA16" s="145"/>
      <c r="AC16" s="34"/>
      <c r="AD16" s="35"/>
      <c r="AE16" s="35"/>
      <c r="AF16" s="36"/>
    </row>
    <row r="17" spans="1:32" ht="20.100000000000001" customHeight="1" x14ac:dyDescent="0.2">
      <c r="A17" s="93"/>
      <c r="B17" s="126"/>
      <c r="D17" s="127">
        <f>SUM(D15:D16)</f>
        <v>0</v>
      </c>
      <c r="E17" s="40" t="s">
        <v>40</v>
      </c>
      <c r="G17" s="163"/>
      <c r="L17" s="153"/>
      <c r="M17" s="153"/>
      <c r="O17" s="164"/>
      <c r="P17" s="164"/>
      <c r="Q17" s="164"/>
      <c r="R17" s="164"/>
      <c r="S17" s="164"/>
      <c r="W17" s="147"/>
      <c r="X17" s="146"/>
      <c r="Y17" s="145"/>
      <c r="Z17" s="143"/>
      <c r="AA17" s="145"/>
      <c r="AC17" s="34"/>
      <c r="AD17" s="35"/>
      <c r="AE17" s="35"/>
      <c r="AF17" s="36"/>
    </row>
    <row r="18" spans="1:32" ht="20.100000000000001" customHeight="1" x14ac:dyDescent="0.2">
      <c r="A18" s="93"/>
      <c r="B18" s="126"/>
      <c r="D18" s="124">
        <v>0</v>
      </c>
      <c r="E18" s="37" t="s">
        <v>45</v>
      </c>
      <c r="L18" s="153"/>
      <c r="M18" s="165"/>
      <c r="O18" s="164"/>
      <c r="P18" s="42"/>
      <c r="W18" s="147"/>
      <c r="X18" s="146"/>
      <c r="Y18" s="145"/>
      <c r="Z18" s="143"/>
      <c r="AA18" s="145"/>
      <c r="AC18" s="34"/>
      <c r="AD18" s="35"/>
      <c r="AE18" s="35"/>
      <c r="AF18" s="36"/>
    </row>
    <row r="19" spans="1:32" ht="20.100000000000001" customHeight="1" x14ac:dyDescent="0.2">
      <c r="A19" s="93"/>
      <c r="B19" s="126"/>
      <c r="C19" s="43"/>
      <c r="D19" s="124">
        <f>0-(SUM(D17:D18))</f>
        <v>0</v>
      </c>
      <c r="E19" s="37" t="s">
        <v>82</v>
      </c>
      <c r="I19" s="2" t="s">
        <v>3</v>
      </c>
      <c r="M19" s="121"/>
      <c r="W19" s="141"/>
      <c r="X19" s="142"/>
      <c r="Y19" s="159"/>
      <c r="AA19" s="64"/>
      <c r="AC19" s="34"/>
      <c r="AD19" s="35"/>
      <c r="AE19" s="35"/>
      <c r="AF19" s="36"/>
    </row>
    <row r="20" spans="1:32" ht="20.100000000000001" customHeight="1" x14ac:dyDescent="0.2">
      <c r="A20" s="93"/>
      <c r="B20" s="126"/>
      <c r="D20" s="43"/>
      <c r="E20" s="37"/>
      <c r="M20" s="121"/>
      <c r="W20" s="141"/>
      <c r="X20" s="142"/>
      <c r="Y20" s="159"/>
      <c r="Z20" s="143"/>
      <c r="AA20" s="64"/>
      <c r="AC20" s="34"/>
      <c r="AD20" s="35"/>
      <c r="AE20" s="35"/>
      <c r="AF20" s="36"/>
    </row>
    <row r="21" spans="1:32" ht="20.100000000000001" customHeight="1" x14ac:dyDescent="0.2">
      <c r="A21" s="93"/>
      <c r="B21" s="126"/>
      <c r="D21" s="41"/>
      <c r="E21" s="37"/>
      <c r="J21" s="121"/>
      <c r="M21" s="121"/>
      <c r="W21" s="141"/>
      <c r="X21" s="142"/>
      <c r="Y21" s="159"/>
      <c r="Z21" s="143"/>
      <c r="AA21" s="64"/>
      <c r="AC21" s="34"/>
      <c r="AD21" s="35"/>
      <c r="AE21" s="35"/>
    </row>
    <row r="22" spans="1:32" ht="20.100000000000001" customHeight="1" x14ac:dyDescent="0.2">
      <c r="A22" s="93"/>
      <c r="B22" s="126"/>
      <c r="D22" s="124" t="e">
        <f>-Z8</f>
        <v>#REF!</v>
      </c>
      <c r="E22" s="37" t="s">
        <v>37</v>
      </c>
      <c r="F22" s="44"/>
      <c r="J22" s="38"/>
      <c r="W22" s="141"/>
      <c r="X22" s="142"/>
      <c r="Y22" s="159"/>
      <c r="Z22" s="143"/>
      <c r="AA22" s="64"/>
      <c r="AC22" s="34"/>
      <c r="AD22" s="35"/>
      <c r="AE22" s="35"/>
    </row>
    <row r="23" spans="1:32" ht="20.100000000000001" customHeight="1" x14ac:dyDescent="0.2">
      <c r="A23" s="93"/>
      <c r="B23" s="126"/>
      <c r="C23" s="31"/>
      <c r="D23" s="124">
        <v>0</v>
      </c>
      <c r="E23" s="37" t="s">
        <v>75</v>
      </c>
      <c r="J23" s="38"/>
      <c r="W23" s="141"/>
      <c r="X23" s="142"/>
      <c r="Y23" s="159"/>
      <c r="Z23" s="143"/>
      <c r="AA23" s="64"/>
      <c r="AC23" s="34"/>
      <c r="AD23" s="35"/>
      <c r="AE23" s="35"/>
      <c r="AF23" s="45"/>
    </row>
    <row r="24" spans="1:32" ht="20.100000000000001" customHeight="1" x14ac:dyDescent="0.2">
      <c r="A24" s="93"/>
      <c r="B24" s="126"/>
      <c r="C24" s="46"/>
      <c r="D24" s="124" t="e">
        <f>#REF!</f>
        <v>#REF!</v>
      </c>
      <c r="E24" s="37" t="s">
        <v>41</v>
      </c>
      <c r="W24" s="141"/>
      <c r="X24" s="142"/>
      <c r="Y24" s="159"/>
      <c r="Z24" s="143"/>
      <c r="AA24" s="64"/>
      <c r="AC24" s="34"/>
      <c r="AD24" s="35"/>
      <c r="AE24" s="35"/>
      <c r="AF24" s="36"/>
    </row>
    <row r="25" spans="1:32" ht="20.100000000000001" customHeight="1" x14ac:dyDescent="0.2">
      <c r="A25" s="93"/>
      <c r="B25" s="126"/>
      <c r="C25" s="43"/>
      <c r="D25" s="140" t="e">
        <f>SUM(D13+D18+D19+D22+D23+D24)</f>
        <v>#REF!</v>
      </c>
      <c r="E25" s="231" t="s">
        <v>38</v>
      </c>
      <c r="F25" s="231"/>
      <c r="W25" s="141"/>
      <c r="X25" s="142"/>
      <c r="Y25" s="159"/>
      <c r="Z25" s="143"/>
      <c r="AA25" s="64"/>
      <c r="AC25" s="34"/>
      <c r="AD25" s="35"/>
      <c r="AE25" s="35"/>
      <c r="AF25" s="36"/>
    </row>
    <row r="26" spans="1:32" ht="20.100000000000001" customHeight="1" thickBot="1" x14ac:dyDescent="0.25">
      <c r="A26" s="93"/>
      <c r="B26" s="126"/>
      <c r="C26" s="43"/>
      <c r="W26" s="141"/>
      <c r="X26" s="142"/>
      <c r="Y26" s="159"/>
      <c r="Z26" s="143"/>
      <c r="AA26" s="64"/>
      <c r="AC26" s="34"/>
      <c r="AD26" s="35"/>
      <c r="AE26" s="35"/>
      <c r="AF26" s="45"/>
    </row>
    <row r="27" spans="1:32" ht="20.100000000000001" customHeight="1" x14ac:dyDescent="0.2">
      <c r="A27" s="93"/>
      <c r="B27" s="126"/>
      <c r="C27" s="43"/>
      <c r="D27" s="38"/>
      <c r="E27" s="1"/>
      <c r="H27" s="49"/>
      <c r="I27" s="50"/>
      <c r="J27" s="76" t="s">
        <v>59</v>
      </c>
      <c r="K27" s="76" t="s">
        <v>60</v>
      </c>
      <c r="L27" s="77"/>
      <c r="W27" s="141"/>
      <c r="X27" s="142"/>
      <c r="Y27" s="159"/>
      <c r="Z27" s="143"/>
      <c r="AA27" s="64"/>
      <c r="AC27" s="34"/>
      <c r="AD27" s="35"/>
      <c r="AE27" s="35"/>
      <c r="AF27" s="47"/>
    </row>
    <row r="28" spans="1:32" ht="20.100000000000001" customHeight="1" x14ac:dyDescent="0.2">
      <c r="A28" s="93"/>
      <c r="B28" s="126"/>
      <c r="C28" s="43"/>
      <c r="D28" s="38"/>
      <c r="H28" s="51" t="s">
        <v>73</v>
      </c>
      <c r="I28" s="52"/>
      <c r="J28" s="52"/>
      <c r="K28" s="52"/>
      <c r="L28" s="53"/>
      <c r="W28" s="141"/>
      <c r="X28" s="142"/>
      <c r="Y28" s="166"/>
      <c r="Z28" s="143"/>
      <c r="AA28" s="64"/>
      <c r="AB28" s="1" t="s">
        <v>3</v>
      </c>
      <c r="AC28" s="34"/>
      <c r="AD28" s="35"/>
      <c r="AE28" s="35"/>
      <c r="AF28" s="47"/>
    </row>
    <row r="29" spans="1:32" ht="20.100000000000001" customHeight="1" x14ac:dyDescent="0.2">
      <c r="A29" s="93"/>
      <c r="B29" s="126"/>
      <c r="C29" s="43"/>
      <c r="D29" s="63"/>
      <c r="E29" s="129"/>
      <c r="H29" s="51"/>
      <c r="I29" s="52"/>
      <c r="J29" s="52"/>
      <c r="K29" s="52"/>
      <c r="L29" s="53"/>
      <c r="AB29" s="128" t="s">
        <v>3</v>
      </c>
      <c r="AC29" s="34"/>
      <c r="AD29" s="35"/>
      <c r="AE29" s="35"/>
      <c r="AF29" s="47"/>
    </row>
    <row r="30" spans="1:32" ht="20.100000000000001" customHeight="1" x14ac:dyDescent="0.2">
      <c r="A30" s="93"/>
      <c r="B30" s="126"/>
      <c r="C30" s="43"/>
      <c r="D30" s="48"/>
      <c r="E30" s="129"/>
      <c r="H30" s="54">
        <v>6859</v>
      </c>
      <c r="I30" s="55"/>
      <c r="J30" s="95">
        <v>1.3</v>
      </c>
      <c r="K30" s="95">
        <v>1.3</v>
      </c>
      <c r="L30" s="134"/>
      <c r="M30" s="2" t="s">
        <v>79</v>
      </c>
      <c r="AC30" s="34"/>
      <c r="AD30" s="35"/>
      <c r="AE30" s="35"/>
      <c r="AF30" s="36"/>
    </row>
    <row r="31" spans="1:32" ht="20.100000000000001" customHeight="1" x14ac:dyDescent="0.2">
      <c r="A31" s="93"/>
      <c r="B31" s="126"/>
      <c r="C31" s="43"/>
      <c r="D31" s="48"/>
      <c r="E31" s="129"/>
      <c r="G31" s="62"/>
      <c r="H31" s="54"/>
      <c r="I31" s="55"/>
      <c r="J31" s="83"/>
      <c r="K31" s="97"/>
      <c r="L31" s="96">
        <f>SUM(K30:K30)</f>
        <v>1.3</v>
      </c>
      <c r="M31" s="154"/>
      <c r="AC31" s="34"/>
      <c r="AD31" s="35"/>
      <c r="AE31" s="35"/>
      <c r="AF31" s="36"/>
    </row>
    <row r="32" spans="1:32" ht="20.100000000000001" customHeight="1" x14ac:dyDescent="0.2">
      <c r="A32" s="93"/>
      <c r="B32" s="126"/>
      <c r="C32" s="43"/>
      <c r="D32" s="48"/>
      <c r="E32" s="129"/>
      <c r="G32" s="62"/>
      <c r="H32" s="57" t="s">
        <v>42</v>
      </c>
      <c r="I32" s="58"/>
      <c r="J32" s="58"/>
      <c r="K32" s="58"/>
      <c r="L32" s="59"/>
      <c r="AC32" s="34"/>
      <c r="AD32" s="35"/>
      <c r="AE32" s="35"/>
      <c r="AF32" s="36"/>
    </row>
    <row r="33" spans="1:32" ht="20.100000000000001" customHeight="1" x14ac:dyDescent="0.2">
      <c r="A33" s="93"/>
      <c r="B33" s="126"/>
      <c r="C33" s="43"/>
      <c r="D33" s="48"/>
      <c r="E33" s="129"/>
      <c r="G33" s="62"/>
      <c r="H33" s="60">
        <v>6860</v>
      </c>
      <c r="I33" s="61"/>
      <c r="J33" s="98">
        <v>1140536.8999999999</v>
      </c>
      <c r="K33" s="98">
        <v>1140536.8999999999</v>
      </c>
      <c r="L33" s="99"/>
      <c r="M33" s="2" t="s">
        <v>80</v>
      </c>
      <c r="AC33" s="34"/>
      <c r="AD33" s="35"/>
      <c r="AE33" s="35"/>
      <c r="AF33" s="36"/>
    </row>
    <row r="34" spans="1:32" ht="20.100000000000001" customHeight="1" x14ac:dyDescent="0.2">
      <c r="A34" s="93"/>
      <c r="B34" s="126"/>
      <c r="C34" s="43"/>
      <c r="D34" s="48"/>
      <c r="E34" s="129"/>
      <c r="G34" s="62"/>
      <c r="H34" s="60"/>
      <c r="I34" s="61"/>
      <c r="J34" s="135"/>
      <c r="K34" s="136"/>
      <c r="L34" s="137">
        <f>SUM(K33:K33)</f>
        <v>1140536.8999999999</v>
      </c>
      <c r="AC34" s="34"/>
      <c r="AD34" s="35"/>
      <c r="AE34" s="35"/>
      <c r="AF34" s="36"/>
    </row>
    <row r="35" spans="1:32" ht="20.100000000000001" customHeight="1" x14ac:dyDescent="0.2">
      <c r="A35" s="93"/>
      <c r="B35" s="126"/>
      <c r="C35" s="43"/>
      <c r="G35" s="62"/>
      <c r="H35" s="54"/>
      <c r="I35" s="52"/>
      <c r="J35" s="138"/>
      <c r="K35" s="138"/>
      <c r="L35" s="139"/>
      <c r="M35" s="155"/>
      <c r="AC35" s="34"/>
      <c r="AD35" s="35"/>
      <c r="AE35" s="35"/>
      <c r="AF35" s="36"/>
    </row>
    <row r="36" spans="1:32" ht="20.100000000000001" customHeight="1" thickBot="1" x14ac:dyDescent="0.25">
      <c r="A36" s="93"/>
      <c r="B36" s="126"/>
      <c r="C36" s="56"/>
      <c r="G36" s="62"/>
      <c r="H36" s="81" t="s">
        <v>43</v>
      </c>
      <c r="I36" s="82"/>
      <c r="J36" s="65">
        <f>SUM(J30:J35)</f>
        <v>1140538.2</v>
      </c>
      <c r="K36" s="65">
        <f>SUM(K30:K35)</f>
        <v>1140538.2</v>
      </c>
      <c r="L36" s="100">
        <f>J36-K36</f>
        <v>0</v>
      </c>
      <c r="M36" s="155"/>
      <c r="AC36" s="34"/>
      <c r="AD36" s="35"/>
      <c r="AE36" s="35"/>
      <c r="AF36" s="36"/>
    </row>
    <row r="37" spans="1:32" ht="20.100000000000001" customHeight="1" x14ac:dyDescent="0.2">
      <c r="A37" s="93"/>
      <c r="B37" s="126"/>
      <c r="C37" s="56"/>
      <c r="G37" s="62"/>
      <c r="J37" s="167"/>
      <c r="AC37" s="34"/>
      <c r="AD37" s="35"/>
      <c r="AE37" s="35"/>
      <c r="AF37" s="36"/>
    </row>
    <row r="38" spans="1:32" ht="20.100000000000001" customHeight="1" x14ac:dyDescent="0.2">
      <c r="A38" s="93"/>
      <c r="B38" s="126"/>
      <c r="F38" s="1"/>
      <c r="G38" s="62"/>
      <c r="H38" s="222"/>
      <c r="I38" s="222"/>
      <c r="J38" s="222"/>
      <c r="K38" s="222"/>
      <c r="L38" s="222"/>
      <c r="AC38" s="34"/>
      <c r="AD38" s="35"/>
      <c r="AE38" s="35"/>
      <c r="AF38" s="36"/>
    </row>
    <row r="39" spans="1:32" ht="20.100000000000001" customHeight="1" x14ac:dyDescent="0.2">
      <c r="A39" s="93"/>
      <c r="B39" s="126"/>
      <c r="G39" s="62"/>
      <c r="H39" s="222"/>
      <c r="I39" s="222"/>
      <c r="J39" s="222"/>
      <c r="K39" s="222"/>
      <c r="L39" s="222"/>
      <c r="AC39" s="34"/>
      <c r="AD39" s="35"/>
      <c r="AE39" s="35"/>
      <c r="AF39" s="36"/>
    </row>
    <row r="40" spans="1:32" s="1" customFormat="1" ht="20.100000000000001" customHeight="1" x14ac:dyDescent="0.2">
      <c r="A40" s="93"/>
      <c r="B40" s="1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3"/>
      <c r="X40" s="79"/>
      <c r="Y40" s="2"/>
      <c r="Z40" s="78"/>
      <c r="AA40" s="37"/>
      <c r="AB40" s="128"/>
      <c r="AD40" s="2"/>
      <c r="AE40" s="2"/>
      <c r="AF40" s="2"/>
    </row>
    <row r="41" spans="1:32" s="1" customFormat="1" ht="20.100000000000001" customHeight="1" x14ac:dyDescent="0.2">
      <c r="A41" s="93"/>
      <c r="B41" s="12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33"/>
      <c r="X41" s="79"/>
      <c r="Y41" s="2"/>
      <c r="Z41" s="78"/>
      <c r="AA41" s="37"/>
      <c r="AB41" s="128"/>
      <c r="AD41" s="2"/>
      <c r="AE41" s="2"/>
      <c r="AF41" s="2"/>
    </row>
    <row r="42" spans="1:32" s="86" customFormat="1" ht="20.100000000000001" customHeight="1" x14ac:dyDescent="0.2">
      <c r="A42" s="130"/>
      <c r="B42" s="131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  <c r="W42" s="89"/>
      <c r="X42" s="90"/>
      <c r="Y42" s="87"/>
      <c r="Z42" s="91"/>
      <c r="AA42" s="92"/>
      <c r="AB42" s="132"/>
      <c r="AD42" s="87"/>
      <c r="AE42" s="87"/>
      <c r="AF42" s="87"/>
    </row>
    <row r="43" spans="1:32" s="1" customFormat="1" ht="20.100000000000001" customHeight="1" x14ac:dyDescent="0.2">
      <c r="A43" s="93"/>
      <c r="B43" s="126"/>
      <c r="D43" s="2"/>
      <c r="E43" s="2"/>
      <c r="F43" s="2"/>
      <c r="G43" s="2"/>
      <c r="H43" s="105"/>
      <c r="I43" s="105"/>
      <c r="J43" s="106"/>
      <c r="K43" s="106"/>
      <c r="L43" s="106"/>
      <c r="M43" s="155"/>
      <c r="N43" s="2"/>
      <c r="O43" s="2"/>
      <c r="P43" s="2"/>
      <c r="Q43" s="2"/>
      <c r="R43" s="2"/>
      <c r="S43" s="2"/>
      <c r="T43" s="2"/>
      <c r="U43" s="2"/>
      <c r="V43" s="3"/>
      <c r="AC43" s="35"/>
    </row>
    <row r="44" spans="1:32" s="1" customFormat="1" ht="20.100000000000001" customHeight="1" x14ac:dyDescent="0.2">
      <c r="A44" s="93"/>
      <c r="B44" s="126"/>
      <c r="D44" s="2"/>
      <c r="E44" s="2"/>
      <c r="F44" s="2"/>
      <c r="G44" s="2"/>
      <c r="H44" s="105"/>
      <c r="I44" s="105"/>
      <c r="J44" s="106"/>
      <c r="K44" s="106"/>
      <c r="L44" s="106"/>
      <c r="M44" s="155"/>
      <c r="N44" s="2"/>
      <c r="O44" s="2"/>
      <c r="P44" s="2"/>
      <c r="Q44" s="2"/>
      <c r="R44" s="2"/>
      <c r="S44" s="2"/>
      <c r="T44" s="2"/>
      <c r="U44" s="2"/>
      <c r="V44" s="3"/>
      <c r="AC44" s="35"/>
    </row>
    <row r="45" spans="1:32" s="1" customFormat="1" ht="20.100000000000001" customHeight="1" x14ac:dyDescent="0.2">
      <c r="A45" s="93"/>
      <c r="B45" s="126"/>
      <c r="D45" s="2"/>
      <c r="E45" s="2"/>
      <c r="F45" s="2"/>
      <c r="G45" s="2"/>
      <c r="H45" s="105"/>
      <c r="I45" s="105"/>
      <c r="J45" s="107"/>
      <c r="K45" s="108"/>
      <c r="L45" s="110"/>
      <c r="M45" s="2"/>
      <c r="N45" s="2"/>
      <c r="O45" s="2"/>
      <c r="P45" s="2"/>
      <c r="Q45" s="2"/>
      <c r="R45" s="2"/>
      <c r="S45" s="2"/>
      <c r="T45" s="2"/>
      <c r="U45" s="2"/>
      <c r="V45" s="3"/>
      <c r="AC45" s="35"/>
    </row>
    <row r="46" spans="1:32" s="1" customFormat="1" ht="20.100000000000001" customHeight="1" x14ac:dyDescent="0.2">
      <c r="A46" s="93"/>
      <c r="B46" s="126"/>
      <c r="D46" s="2"/>
      <c r="E46" s="2"/>
      <c r="F46" s="2"/>
      <c r="G46" s="2"/>
      <c r="H46" s="105"/>
      <c r="I46" s="2"/>
      <c r="J46" s="109"/>
      <c r="K46" s="109"/>
      <c r="L46" s="106"/>
      <c r="M46" s="2"/>
      <c r="N46" s="2"/>
      <c r="O46" s="2"/>
      <c r="P46" s="2"/>
      <c r="Q46" s="2"/>
      <c r="R46" s="2"/>
      <c r="S46" s="2"/>
      <c r="T46" s="2"/>
      <c r="U46" s="2"/>
      <c r="V46" s="3"/>
      <c r="AC46" s="35"/>
    </row>
    <row r="47" spans="1:32" s="1" customFormat="1" ht="20.100000000000001" customHeight="1" x14ac:dyDescent="0.2">
      <c r="A47" s="93"/>
      <c r="B47" s="126"/>
      <c r="D47" s="2"/>
      <c r="E47" s="2"/>
      <c r="F47" s="2"/>
      <c r="G47" s="2"/>
      <c r="H47" s="111"/>
      <c r="J47" s="112"/>
      <c r="K47" s="112"/>
      <c r="L47" s="113"/>
      <c r="M47" s="2"/>
      <c r="N47" s="2"/>
      <c r="O47" s="2"/>
      <c r="P47" s="2"/>
      <c r="Q47" s="2"/>
      <c r="R47" s="2"/>
      <c r="S47" s="2"/>
      <c r="T47" s="2"/>
      <c r="U47" s="2"/>
      <c r="V47" s="3"/>
      <c r="AC47" s="35"/>
    </row>
    <row r="48" spans="1:32" s="1" customFormat="1" ht="20.100000000000001" customHeight="1" x14ac:dyDescent="0.2">
      <c r="A48" s="93"/>
      <c r="B48" s="126"/>
      <c r="D48" s="2"/>
      <c r="E48" s="2"/>
      <c r="F48" s="2"/>
      <c r="G48" s="2"/>
      <c r="H48" s="2"/>
      <c r="I48" s="2"/>
      <c r="J48" s="16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AC48" s="35"/>
    </row>
    <row r="49" spans="1:29" s="1" customFormat="1" ht="20.100000000000001" customHeight="1" x14ac:dyDescent="0.2">
      <c r="A49" s="93"/>
      <c r="B49" s="126"/>
      <c r="D49" s="2"/>
      <c r="E49" s="2"/>
      <c r="F49" s="2"/>
      <c r="G49" s="2"/>
      <c r="H49" s="222"/>
      <c r="I49" s="222"/>
      <c r="J49" s="222"/>
      <c r="K49" s="222"/>
      <c r="L49" s="222"/>
      <c r="M49" s="2"/>
      <c r="N49" s="2"/>
      <c r="O49" s="2"/>
      <c r="P49" s="2"/>
      <c r="Q49" s="2"/>
      <c r="R49" s="2"/>
      <c r="S49" s="2"/>
      <c r="T49" s="2"/>
      <c r="U49" s="2"/>
      <c r="V49" s="3"/>
      <c r="AC49" s="35"/>
    </row>
    <row r="50" spans="1:29" s="1" customFormat="1" ht="20.100000000000001" customHeight="1" x14ac:dyDescent="0.2">
      <c r="A50" s="93"/>
      <c r="B50" s="126"/>
      <c r="D50" s="2"/>
      <c r="E50" s="2"/>
      <c r="F50" s="2"/>
      <c r="G50" s="2"/>
      <c r="H50" s="222"/>
      <c r="I50" s="222"/>
      <c r="J50" s="222"/>
      <c r="K50" s="222"/>
      <c r="L50" s="222"/>
      <c r="M50" s="2"/>
      <c r="N50" s="2"/>
      <c r="O50" s="2"/>
      <c r="P50" s="2"/>
      <c r="Q50" s="2"/>
      <c r="R50" s="2"/>
      <c r="S50" s="2"/>
      <c r="T50" s="2"/>
      <c r="U50" s="2"/>
      <c r="V50" s="3"/>
      <c r="AC50" s="35"/>
    </row>
    <row r="51" spans="1:29" s="1" customFormat="1" ht="20.100000000000001" customHeight="1" x14ac:dyDescent="0.2">
      <c r="A51" s="93"/>
      <c r="B51" s="126"/>
      <c r="D51" s="2"/>
      <c r="E51" s="2"/>
      <c r="F51" s="2"/>
      <c r="G51" s="2"/>
      <c r="H51" s="144"/>
      <c r="I51" s="144"/>
      <c r="J51" s="144"/>
      <c r="K51" s="144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AC51" s="35"/>
    </row>
    <row r="52" spans="1:29" s="1" customFormat="1" ht="20.100000000000001" customHeight="1" x14ac:dyDescent="0.2">
      <c r="A52" s="93"/>
      <c r="B52" s="126"/>
      <c r="D52" s="2"/>
      <c r="E52" s="2"/>
      <c r="F52" s="2"/>
      <c r="G52" s="2"/>
      <c r="H52" s="168"/>
      <c r="I52" s="169"/>
      <c r="K52" s="170"/>
      <c r="L52" s="170"/>
      <c r="M52" s="2"/>
      <c r="N52" s="2"/>
      <c r="O52" s="2"/>
      <c r="P52" s="2"/>
      <c r="Q52" s="2"/>
      <c r="R52" s="2"/>
      <c r="S52" s="2"/>
      <c r="T52" s="2"/>
      <c r="U52" s="2"/>
      <c r="V52" s="3"/>
      <c r="AC52" s="35"/>
    </row>
    <row r="53" spans="1:29" ht="20.100000000000001" customHeight="1" x14ac:dyDescent="0.2">
      <c r="A53" s="93"/>
      <c r="B53" s="126"/>
      <c r="H53" s="168"/>
      <c r="I53" s="169"/>
      <c r="J53" s="1"/>
      <c r="K53" s="170"/>
      <c r="L53" s="170"/>
      <c r="AC53" s="35"/>
    </row>
    <row r="54" spans="1:29" ht="20.100000000000001" customHeight="1" x14ac:dyDescent="0.2">
      <c r="A54" s="93"/>
      <c r="B54" s="126"/>
      <c r="H54" s="168"/>
      <c r="I54" s="169"/>
      <c r="J54" s="1"/>
      <c r="K54" s="170"/>
      <c r="L54" s="170"/>
      <c r="AC54" s="35"/>
    </row>
    <row r="55" spans="1:29" ht="20.100000000000001" customHeight="1" x14ac:dyDescent="0.2">
      <c r="A55" s="93"/>
      <c r="B55" s="126"/>
      <c r="H55" s="168"/>
      <c r="I55" s="169"/>
      <c r="J55" s="1"/>
      <c r="K55" s="170"/>
      <c r="L55" s="170"/>
      <c r="AC55" s="35"/>
    </row>
    <row r="56" spans="1:29" ht="20.100000000000001" customHeight="1" x14ac:dyDescent="0.2">
      <c r="A56" s="93"/>
      <c r="B56" s="126"/>
      <c r="H56" s="168"/>
      <c r="I56" s="169"/>
      <c r="J56" s="1"/>
      <c r="K56" s="170"/>
      <c r="L56" s="170"/>
      <c r="AC56" s="35"/>
    </row>
    <row r="57" spans="1:29" ht="20.100000000000001" customHeight="1" x14ac:dyDescent="0.2">
      <c r="A57" s="93"/>
      <c r="B57" s="126"/>
      <c r="H57" s="168"/>
      <c r="I57" s="169"/>
      <c r="J57" s="1"/>
      <c r="K57" s="170"/>
      <c r="L57" s="170"/>
      <c r="AC57" s="35"/>
    </row>
    <row r="58" spans="1:29" ht="20.100000000000001" customHeight="1" x14ac:dyDescent="0.2">
      <c r="A58" s="93"/>
      <c r="B58" s="126"/>
      <c r="H58" s="168"/>
      <c r="I58" s="169"/>
      <c r="J58" s="1"/>
      <c r="K58" s="170"/>
      <c r="L58" s="170"/>
      <c r="AC58" s="35"/>
    </row>
    <row r="59" spans="1:29" ht="20.100000000000001" customHeight="1" x14ac:dyDescent="0.2">
      <c r="A59" s="93"/>
      <c r="B59" s="126"/>
      <c r="H59" s="168"/>
      <c r="I59" s="169"/>
      <c r="J59" s="1"/>
      <c r="K59" s="170"/>
      <c r="L59" s="170"/>
      <c r="AC59" s="35"/>
    </row>
    <row r="60" spans="1:29" ht="20.100000000000001" customHeight="1" x14ac:dyDescent="0.2">
      <c r="A60" s="93"/>
      <c r="B60" s="126"/>
      <c r="H60" s="168"/>
      <c r="I60" s="169"/>
      <c r="J60" s="1"/>
      <c r="K60" s="170"/>
      <c r="L60" s="170"/>
    </row>
    <row r="61" spans="1:29" ht="20.100000000000001" customHeight="1" x14ac:dyDescent="0.2">
      <c r="A61" s="93"/>
      <c r="B61" s="126"/>
      <c r="H61" s="168"/>
      <c r="I61" s="169"/>
      <c r="J61" s="1"/>
      <c r="K61" s="170"/>
      <c r="L61" s="170"/>
      <c r="AC61" s="35"/>
    </row>
    <row r="62" spans="1:29" ht="20.100000000000001" customHeight="1" x14ac:dyDescent="0.2">
      <c r="A62" s="93"/>
      <c r="B62" s="126"/>
      <c r="H62" s="168"/>
      <c r="I62" s="169"/>
      <c r="J62" s="1"/>
      <c r="K62" s="170"/>
      <c r="L62" s="170"/>
    </row>
    <row r="63" spans="1:29" ht="20.100000000000001" customHeight="1" x14ac:dyDescent="0.2">
      <c r="A63" s="93"/>
      <c r="B63" s="126"/>
      <c r="H63" s="168"/>
      <c r="I63" s="169"/>
      <c r="J63" s="1"/>
      <c r="K63" s="170"/>
      <c r="L63" s="170"/>
      <c r="AC63" s="35"/>
    </row>
    <row r="64" spans="1:29" ht="20.100000000000001" customHeight="1" x14ac:dyDescent="0.2">
      <c r="A64" s="93"/>
      <c r="B64" s="126"/>
      <c r="H64" s="168"/>
      <c r="I64" s="169"/>
      <c r="J64" s="1"/>
      <c r="K64" s="170"/>
      <c r="L64" s="170"/>
      <c r="W64" s="141"/>
      <c r="X64" s="142"/>
      <c r="Y64" s="166"/>
      <c r="Z64" s="143"/>
      <c r="AA64" s="64"/>
      <c r="AB64" s="142"/>
      <c r="AC64" s="35"/>
    </row>
    <row r="65" spans="1:32" ht="20.100000000000001" customHeight="1" x14ac:dyDescent="0.2">
      <c r="A65" s="93"/>
      <c r="B65" s="126"/>
      <c r="H65" s="168"/>
      <c r="I65" s="169"/>
      <c r="J65" s="1"/>
      <c r="K65" s="170"/>
      <c r="L65" s="170"/>
      <c r="W65" s="141"/>
      <c r="X65" s="142"/>
      <c r="Y65" s="166"/>
      <c r="Z65" s="143"/>
      <c r="AA65" s="64"/>
      <c r="AB65" s="142"/>
      <c r="AC65" s="35"/>
    </row>
    <row r="66" spans="1:32" ht="20.100000000000001" customHeight="1" x14ac:dyDescent="0.2">
      <c r="A66" s="93"/>
      <c r="B66" s="126"/>
      <c r="H66" s="168"/>
      <c r="I66" s="169"/>
      <c r="J66" s="1"/>
      <c r="K66" s="170"/>
      <c r="L66" s="170"/>
      <c r="W66" s="141"/>
      <c r="X66" s="142"/>
      <c r="Y66" s="166"/>
      <c r="Z66" s="143"/>
      <c r="AA66" s="64"/>
      <c r="AB66" s="142"/>
      <c r="AC66" s="35"/>
    </row>
    <row r="67" spans="1:32" ht="20.100000000000001" customHeight="1" x14ac:dyDescent="0.2">
      <c r="A67" s="93"/>
      <c r="B67" s="126"/>
      <c r="H67" s="168"/>
      <c r="I67" s="169"/>
      <c r="J67" s="1"/>
      <c r="K67" s="170"/>
      <c r="L67" s="170"/>
      <c r="W67" s="141"/>
      <c r="X67" s="142"/>
      <c r="Y67" s="166"/>
      <c r="Z67" s="143"/>
      <c r="AA67" s="64"/>
      <c r="AB67" s="142"/>
      <c r="AC67" s="35"/>
    </row>
    <row r="68" spans="1:32" s="1" customFormat="1" ht="20.100000000000001" customHeight="1" x14ac:dyDescent="0.2">
      <c r="A68" s="93"/>
      <c r="B68" s="12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AB68" s="128"/>
      <c r="AD68" s="2"/>
      <c r="AE68" s="2"/>
      <c r="AF68" s="2"/>
    </row>
    <row r="69" spans="1:32" s="1" customFormat="1" ht="20.100000000000001" customHeight="1" x14ac:dyDescent="0.2">
      <c r="A69" s="93"/>
      <c r="B69" s="12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AB69" s="128"/>
      <c r="AD69" s="2"/>
      <c r="AE69" s="2"/>
      <c r="AF69" s="2"/>
    </row>
    <row r="70" spans="1:32" s="1" customFormat="1" ht="20.100000000000001" customHeight="1" x14ac:dyDescent="0.2">
      <c r="A70" s="93"/>
      <c r="B70" s="12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AB70" s="128"/>
      <c r="AD70" s="2"/>
      <c r="AE70" s="2"/>
      <c r="AF70" s="2"/>
    </row>
    <row r="71" spans="1:32" s="1" customFormat="1" ht="20.100000000000001" customHeight="1" x14ac:dyDescent="0.2">
      <c r="A71" s="2"/>
      <c r="B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AB71" s="128"/>
      <c r="AD71" s="2"/>
      <c r="AE71" s="2"/>
      <c r="AF71" s="2"/>
    </row>
    <row r="72" spans="1:32" s="1" customFormat="1" ht="20.100000000000001" customHeight="1" x14ac:dyDescent="0.2">
      <c r="A72" s="2"/>
      <c r="B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AB72" s="128"/>
      <c r="AD72" s="2"/>
      <c r="AE72" s="2"/>
      <c r="AF72" s="2"/>
    </row>
    <row r="73" spans="1:32" s="1" customFormat="1" ht="20.100000000000001" customHeight="1" x14ac:dyDescent="0.2">
      <c r="A73" s="93"/>
      <c r="B73" s="12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AB73" s="128"/>
      <c r="AD73" s="2"/>
      <c r="AE73" s="2"/>
      <c r="AF73" s="2"/>
    </row>
    <row r="74" spans="1:32" s="1" customFormat="1" ht="20.100000000000001" customHeight="1" x14ac:dyDescent="0.2">
      <c r="A74" s="93"/>
      <c r="B74" s="12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AB74" s="128"/>
      <c r="AD74" s="2"/>
      <c r="AE74" s="2"/>
      <c r="AF74" s="2"/>
    </row>
    <row r="75" spans="1:32" s="1" customFormat="1" ht="20.100000000000001" customHeight="1" x14ac:dyDescent="0.2">
      <c r="A75" s="93"/>
      <c r="B75" s="12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AB75" s="128"/>
      <c r="AD75" s="2"/>
      <c r="AE75" s="2"/>
      <c r="AF75" s="2"/>
    </row>
    <row r="76" spans="1:32" s="1" customFormat="1" ht="20.100000000000001" customHeight="1" x14ac:dyDescent="0.2">
      <c r="A76" s="93"/>
      <c r="B76" s="12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AB76" s="128"/>
      <c r="AD76" s="2"/>
      <c r="AE76" s="2"/>
      <c r="AF76" s="2"/>
    </row>
    <row r="77" spans="1:32" s="1" customFormat="1" ht="20.100000000000001" customHeight="1" x14ac:dyDescent="0.2">
      <c r="A77" s="93"/>
      <c r="B77" s="12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AB77" s="128"/>
      <c r="AD77" s="2"/>
      <c r="AE77" s="2"/>
      <c r="AF77" s="2"/>
    </row>
    <row r="78" spans="1:32" s="1" customFormat="1" ht="20.100000000000001" customHeight="1" x14ac:dyDescent="0.2">
      <c r="A78" s="93"/>
      <c r="B78" s="12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AB78" s="128"/>
      <c r="AD78" s="2"/>
      <c r="AE78" s="2"/>
      <c r="AF78" s="2"/>
    </row>
    <row r="79" spans="1:32" s="1" customFormat="1" ht="20.100000000000001" customHeight="1" x14ac:dyDescent="0.2">
      <c r="A79" s="93"/>
      <c r="B79" s="12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AB79" s="128"/>
      <c r="AD79" s="2"/>
      <c r="AE79" s="2"/>
      <c r="AF79" s="2"/>
    </row>
    <row r="80" spans="1:32" s="1" customFormat="1" ht="20.100000000000001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AB80" s="128"/>
      <c r="AD80" s="2"/>
      <c r="AE80" s="2"/>
      <c r="AF80" s="2"/>
    </row>
    <row r="81" spans="4:32" s="1" customFormat="1" ht="20.100000000000001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AB81" s="128"/>
      <c r="AD81" s="2"/>
      <c r="AE81" s="2"/>
      <c r="AF81" s="2"/>
    </row>
    <row r="82" spans="4:32" s="1" customFormat="1" ht="20.100000000000001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AB82" s="128"/>
      <c r="AD82" s="2"/>
      <c r="AE82" s="2"/>
      <c r="AF82" s="2"/>
    </row>
    <row r="83" spans="4:32" s="1" customFormat="1" ht="20.100000000000001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AB83" s="128"/>
      <c r="AD83" s="2"/>
      <c r="AE83" s="2"/>
      <c r="AF83" s="2"/>
    </row>
    <row r="84" spans="4:32" s="1" customFormat="1" ht="20.100000000000001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141"/>
      <c r="X84" s="142"/>
      <c r="Y84" s="166"/>
      <c r="Z84" s="143"/>
      <c r="AA84" s="64"/>
      <c r="AB84" s="128"/>
      <c r="AD84" s="2"/>
      <c r="AE84" s="2"/>
      <c r="AF84" s="2"/>
    </row>
    <row r="85" spans="4:32" s="1" customFormat="1" ht="20.100000000000001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141"/>
      <c r="X85" s="142"/>
      <c r="Y85" s="166"/>
      <c r="Z85" s="143"/>
      <c r="AA85" s="64"/>
      <c r="AB85" s="128"/>
      <c r="AD85" s="2"/>
      <c r="AE85" s="2"/>
      <c r="AF85" s="2"/>
    </row>
    <row r="86" spans="4:32" s="1" customFormat="1" ht="20.100000000000001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141"/>
      <c r="X86" s="142"/>
      <c r="Y86" s="166"/>
      <c r="Z86" s="143"/>
      <c r="AA86" s="64"/>
      <c r="AB86" s="128"/>
      <c r="AD86" s="2"/>
      <c r="AE86" s="2"/>
      <c r="AF86" s="2"/>
    </row>
    <row r="87" spans="4:32" s="1" customFormat="1" ht="20.100000000000001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141"/>
      <c r="X87" s="142"/>
      <c r="Y87" s="166"/>
      <c r="Z87" s="143"/>
      <c r="AA87" s="64"/>
      <c r="AB87" s="128"/>
      <c r="AD87" s="2"/>
      <c r="AE87" s="2"/>
      <c r="AF87" s="2"/>
    </row>
    <row r="88" spans="4:32" s="1" customFormat="1" ht="20.100000000000001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141"/>
      <c r="X88" s="142"/>
      <c r="Y88" s="166"/>
      <c r="Z88" s="143"/>
      <c r="AA88" s="64"/>
      <c r="AB88" s="128"/>
      <c r="AD88" s="2"/>
      <c r="AE88" s="2"/>
      <c r="AF88" s="2"/>
    </row>
    <row r="89" spans="4:32" s="1" customFormat="1" ht="20.100000000000001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AB89" s="128"/>
      <c r="AD89" s="2"/>
      <c r="AE89" s="2"/>
      <c r="AF89" s="2"/>
    </row>
    <row r="90" spans="4:32" s="1" customFormat="1" ht="20.100000000000001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AB90" s="128"/>
      <c r="AD90" s="2"/>
      <c r="AE90" s="2"/>
      <c r="AF90" s="2"/>
    </row>
    <row r="91" spans="4:32" s="1" customFormat="1" ht="20.100000000000001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3"/>
      <c r="X91" s="79"/>
      <c r="Y91" s="2"/>
      <c r="Z91" s="78"/>
      <c r="AA91" s="37"/>
      <c r="AB91" s="128"/>
      <c r="AD91" s="2"/>
      <c r="AE91" s="2"/>
      <c r="AF91" s="2"/>
    </row>
    <row r="92" spans="4:32" s="1" customFormat="1" ht="20.100000000000001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3"/>
      <c r="X92" s="79"/>
      <c r="Y92" s="2"/>
      <c r="Z92" s="78"/>
      <c r="AA92" s="37"/>
      <c r="AB92" s="128"/>
      <c r="AD92" s="2"/>
      <c r="AE92" s="2"/>
      <c r="AF92" s="2"/>
    </row>
    <row r="93" spans="4:32" s="1" customFormat="1" ht="20.100000000000001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33"/>
      <c r="X93" s="79"/>
      <c r="Y93" s="2"/>
      <c r="Z93" s="78"/>
      <c r="AA93" s="37"/>
      <c r="AB93" s="128"/>
      <c r="AD93" s="2"/>
      <c r="AE93" s="2"/>
      <c r="AF93" s="2"/>
    </row>
    <row r="94" spans="4:32" s="1" customFormat="1" ht="20.100000000000001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33"/>
      <c r="X94" s="79"/>
      <c r="Y94" s="2"/>
      <c r="Z94" s="78"/>
      <c r="AA94" s="37"/>
      <c r="AB94" s="128"/>
      <c r="AD94" s="2"/>
      <c r="AE94" s="2"/>
      <c r="AF94" s="2"/>
    </row>
    <row r="95" spans="4:32" s="1" customFormat="1" ht="20.100000000000001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33"/>
      <c r="X95" s="79"/>
      <c r="Y95" s="2"/>
      <c r="Z95" s="78"/>
      <c r="AA95" s="37"/>
      <c r="AB95" s="128"/>
      <c r="AD95" s="2"/>
      <c r="AE95" s="2"/>
      <c r="AF95" s="2"/>
    </row>
    <row r="96" spans="4:32" s="1" customFormat="1" ht="20.100000000000001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33"/>
      <c r="X96" s="79"/>
      <c r="Y96" s="2"/>
      <c r="Z96" s="78"/>
      <c r="AA96" s="37"/>
      <c r="AB96" s="128"/>
      <c r="AD96" s="2"/>
      <c r="AE96" s="2"/>
      <c r="AF96" s="2"/>
    </row>
    <row r="97" spans="4:32" s="1" customFormat="1" ht="20.100000000000001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33"/>
      <c r="X97" s="79"/>
      <c r="Y97" s="2"/>
      <c r="Z97" s="78"/>
      <c r="AA97" s="37"/>
      <c r="AB97" s="128"/>
      <c r="AD97" s="2"/>
      <c r="AE97" s="2"/>
      <c r="AF97" s="2"/>
    </row>
    <row r="98" spans="4:32" s="1" customFormat="1" ht="20.100000000000001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3"/>
      <c r="X98" s="79"/>
      <c r="Y98" s="2"/>
      <c r="Z98" s="78"/>
      <c r="AA98" s="37"/>
      <c r="AB98" s="128"/>
      <c r="AD98" s="2"/>
      <c r="AE98" s="2"/>
      <c r="AF98" s="2"/>
    </row>
    <row r="99" spans="4:32" s="1" customFormat="1" ht="20.100000000000001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3"/>
      <c r="X99" s="79"/>
      <c r="Y99" s="2"/>
      <c r="Z99" s="78"/>
      <c r="AA99" s="37"/>
      <c r="AB99" s="128"/>
      <c r="AD99" s="2"/>
      <c r="AE99" s="2"/>
      <c r="AF99" s="2"/>
    </row>
    <row r="100" spans="4:32" s="1" customFormat="1" ht="20.100000000000001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33"/>
      <c r="X100" s="79"/>
      <c r="Y100" s="2"/>
      <c r="Z100" s="78"/>
      <c r="AA100" s="37"/>
      <c r="AB100" s="128"/>
      <c r="AD100" s="2"/>
      <c r="AE100" s="2"/>
      <c r="AF100" s="2"/>
    </row>
    <row r="101" spans="4:32" s="1" customFormat="1" ht="20.100000000000001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3"/>
      <c r="X101" s="79"/>
      <c r="Y101" s="2"/>
      <c r="Z101" s="78"/>
      <c r="AA101" s="37"/>
      <c r="AB101" s="128"/>
      <c r="AD101" s="2"/>
      <c r="AE101" s="2"/>
      <c r="AF101" s="2"/>
    </row>
    <row r="102" spans="4:32" s="1" customFormat="1" ht="20.100000000000001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3"/>
      <c r="X102" s="79"/>
      <c r="Y102" s="2"/>
      <c r="Z102" s="78"/>
      <c r="AA102" s="37"/>
      <c r="AB102" s="128"/>
      <c r="AD102" s="2"/>
      <c r="AE102" s="2"/>
      <c r="AF102" s="2"/>
    </row>
    <row r="103" spans="4:32" s="1" customFormat="1" ht="20.100000000000001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3"/>
      <c r="X103" s="79"/>
      <c r="Y103" s="2"/>
      <c r="Z103" s="78"/>
      <c r="AA103" s="37"/>
      <c r="AB103" s="128"/>
      <c r="AD103" s="2"/>
      <c r="AE103" s="2"/>
      <c r="AF103" s="2"/>
    </row>
    <row r="104" spans="4:32" s="1" customFormat="1" ht="20.100000000000001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3"/>
      <c r="X104" s="79"/>
      <c r="Y104" s="2"/>
      <c r="Z104" s="78"/>
      <c r="AA104" s="37"/>
      <c r="AB104" s="128"/>
      <c r="AD104" s="2"/>
      <c r="AE104" s="2"/>
      <c r="AF104" s="2"/>
    </row>
    <row r="105" spans="4:32" s="1" customFormat="1" ht="20.100000000000001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3"/>
      <c r="X105" s="79"/>
      <c r="Y105" s="2"/>
      <c r="Z105" s="78"/>
      <c r="AA105" s="37"/>
      <c r="AB105" s="128"/>
      <c r="AD105" s="2"/>
      <c r="AE105" s="2"/>
      <c r="AF105" s="2"/>
    </row>
    <row r="106" spans="4:32" s="1" customFormat="1" ht="20.100000000000001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3"/>
      <c r="X106" s="79"/>
      <c r="Y106" s="2"/>
      <c r="Z106" s="78"/>
      <c r="AA106" s="37"/>
      <c r="AB106" s="128"/>
      <c r="AD106" s="2"/>
      <c r="AE106" s="2"/>
      <c r="AF106" s="2"/>
    </row>
    <row r="107" spans="4:32" s="1" customFormat="1" ht="20.100000000000001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3"/>
      <c r="X107" s="79"/>
      <c r="Y107" s="2"/>
      <c r="Z107" s="78"/>
      <c r="AA107" s="37"/>
      <c r="AB107" s="128"/>
      <c r="AD107" s="2"/>
      <c r="AE107" s="2"/>
      <c r="AF107" s="2"/>
    </row>
    <row r="108" spans="4:32" s="1" customFormat="1" ht="20.100000000000001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33"/>
      <c r="X108" s="79"/>
      <c r="Y108" s="2"/>
      <c r="Z108" s="78"/>
      <c r="AA108" s="37"/>
      <c r="AB108" s="128"/>
      <c r="AD108" s="2"/>
      <c r="AE108" s="2"/>
      <c r="AF108" s="2"/>
    </row>
    <row r="109" spans="4:32" s="1" customFormat="1" ht="20.100000000000001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3"/>
      <c r="X109" s="79"/>
      <c r="Y109" s="2"/>
      <c r="Z109" s="78"/>
      <c r="AA109" s="37"/>
      <c r="AB109" s="128"/>
      <c r="AD109" s="2"/>
      <c r="AE109" s="2"/>
      <c r="AF109" s="2"/>
    </row>
    <row r="110" spans="4:32" s="1" customFormat="1" ht="20.100000000000001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3"/>
      <c r="X110" s="79"/>
      <c r="Y110" s="2"/>
      <c r="Z110" s="78"/>
      <c r="AA110" s="37"/>
      <c r="AB110" s="128"/>
      <c r="AD110" s="2"/>
      <c r="AE110" s="2"/>
      <c r="AF110" s="2"/>
    </row>
    <row r="111" spans="4:32" s="1" customFormat="1" ht="20.100000000000001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33"/>
      <c r="X111" s="79"/>
      <c r="Y111" s="2"/>
      <c r="Z111" s="78"/>
      <c r="AA111" s="37"/>
      <c r="AB111" s="128"/>
      <c r="AD111" s="2"/>
      <c r="AE111" s="2"/>
      <c r="AF111" s="2"/>
    </row>
    <row r="112" spans="4:32" s="1" customFormat="1" ht="20.100000000000001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3"/>
      <c r="X112" s="79"/>
      <c r="Y112" s="2"/>
      <c r="Z112" s="78"/>
      <c r="AA112" s="37"/>
      <c r="AB112" s="128"/>
      <c r="AD112" s="2"/>
      <c r="AE112" s="2"/>
      <c r="AF112" s="2"/>
    </row>
    <row r="113" spans="4:32" s="1" customFormat="1" ht="20.100000000000001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33"/>
      <c r="X113" s="79"/>
      <c r="Y113" s="2"/>
      <c r="Z113" s="78"/>
      <c r="AA113" s="37"/>
      <c r="AB113" s="128"/>
      <c r="AD113" s="2"/>
      <c r="AE113" s="2"/>
      <c r="AF113" s="2"/>
    </row>
    <row r="114" spans="4:32" s="1" customFormat="1" ht="20.100000000000001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33"/>
      <c r="X114" s="79"/>
      <c r="Y114" s="2"/>
      <c r="Z114" s="78"/>
      <c r="AA114" s="37"/>
      <c r="AB114" s="128"/>
      <c r="AD114" s="2"/>
      <c r="AE114" s="2"/>
      <c r="AF114" s="2"/>
    </row>
    <row r="115" spans="4:32" s="1" customFormat="1" ht="20.100000000000001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33"/>
      <c r="X115" s="79"/>
      <c r="Y115" s="2"/>
      <c r="Z115" s="78"/>
      <c r="AA115" s="37"/>
      <c r="AB115" s="128"/>
      <c r="AD115" s="2"/>
      <c r="AE115" s="2"/>
      <c r="AF115" s="2"/>
    </row>
    <row r="116" spans="4:32" s="1" customFormat="1" ht="20.100000000000001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33"/>
      <c r="X116" s="79"/>
      <c r="Y116" s="2"/>
      <c r="Z116" s="78"/>
      <c r="AA116" s="37"/>
      <c r="AB116" s="128"/>
      <c r="AD116" s="2"/>
      <c r="AE116" s="2"/>
      <c r="AF116" s="2"/>
    </row>
    <row r="117" spans="4:32" s="1" customFormat="1" ht="20.100000000000001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33"/>
      <c r="X117" s="79"/>
      <c r="Y117" s="2"/>
      <c r="Z117" s="78"/>
      <c r="AA117" s="37"/>
      <c r="AB117" s="128"/>
      <c r="AD117" s="2"/>
      <c r="AE117" s="2"/>
      <c r="AF117" s="2"/>
    </row>
    <row r="118" spans="4:32" s="1" customFormat="1" ht="20.100000000000001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33"/>
      <c r="X118" s="79"/>
      <c r="Y118" s="2"/>
      <c r="Z118" s="78"/>
      <c r="AA118" s="37"/>
      <c r="AB118" s="128"/>
      <c r="AD118" s="2"/>
      <c r="AE118" s="2"/>
      <c r="AF118" s="2"/>
    </row>
    <row r="119" spans="4:32" s="1" customFormat="1" ht="20.100000000000001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33"/>
      <c r="X119" s="79"/>
      <c r="Y119" s="2"/>
      <c r="Z119" s="78"/>
      <c r="AA119" s="37"/>
      <c r="AB119" s="128"/>
      <c r="AD119" s="2"/>
      <c r="AE119" s="2"/>
      <c r="AF119" s="2"/>
    </row>
    <row r="120" spans="4:32" s="1" customFormat="1" ht="20.100000000000001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33"/>
      <c r="X120" s="79"/>
      <c r="Y120" s="2"/>
      <c r="Z120" s="78"/>
      <c r="AA120" s="37"/>
      <c r="AB120" s="128"/>
      <c r="AD120" s="2"/>
      <c r="AE120" s="2"/>
      <c r="AF120" s="2"/>
    </row>
    <row r="121" spans="4:32" s="1" customFormat="1" ht="20.100000000000001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33"/>
      <c r="X121" s="79"/>
      <c r="Y121" s="2"/>
      <c r="Z121" s="78"/>
      <c r="AA121" s="37"/>
      <c r="AB121" s="128"/>
      <c r="AD121" s="2"/>
      <c r="AE121" s="2"/>
      <c r="AF121" s="2"/>
    </row>
    <row r="122" spans="4:32" s="1" customFormat="1" ht="20.100000000000001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33"/>
      <c r="X122" s="2"/>
      <c r="Y122" s="2"/>
      <c r="Z122" s="121"/>
      <c r="AA122" s="7"/>
      <c r="AB122" s="128"/>
      <c r="AD122" s="2"/>
      <c r="AE122" s="2"/>
      <c r="AF122" s="2"/>
    </row>
    <row r="123" spans="4:32" s="1" customFormat="1" ht="20.100000000000001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33"/>
      <c r="X123" s="64"/>
      <c r="Y123" s="2"/>
      <c r="Z123" s="121"/>
      <c r="AA123" s="7"/>
      <c r="AB123" s="128"/>
      <c r="AD123" s="2"/>
      <c r="AE123" s="2"/>
      <c r="AF123" s="2"/>
    </row>
    <row r="124" spans="4:32" s="1" customFormat="1" ht="20.100000000000001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3"/>
      <c r="X124" s="2"/>
      <c r="Y124" s="2"/>
      <c r="Z124" s="121"/>
      <c r="AA124" s="7"/>
      <c r="AB124" s="128"/>
      <c r="AD124" s="2"/>
      <c r="AE124" s="2"/>
      <c r="AF124" s="2"/>
    </row>
    <row r="125" spans="4:32" s="1" customFormat="1" ht="20.100000000000001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33"/>
      <c r="X125" s="64"/>
      <c r="Y125" s="64"/>
      <c r="Z125" s="66"/>
      <c r="AA125" s="133"/>
      <c r="AB125" s="128"/>
      <c r="AD125" s="2"/>
      <c r="AE125" s="2"/>
      <c r="AF125" s="2"/>
    </row>
    <row r="126" spans="4:32" s="1" customFormat="1" ht="20.100000000000001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33"/>
      <c r="X126" s="64"/>
      <c r="Y126" s="64"/>
      <c r="Z126" s="66"/>
      <c r="AA126" s="133"/>
      <c r="AB126" s="128"/>
      <c r="AD126" s="2"/>
      <c r="AE126" s="2"/>
      <c r="AF126" s="2"/>
    </row>
    <row r="127" spans="4:32" s="1" customFormat="1" ht="20.100000000000001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33"/>
      <c r="X127" s="64"/>
      <c r="Y127" s="64"/>
      <c r="Z127" s="66"/>
      <c r="AA127" s="133"/>
      <c r="AB127" s="128"/>
      <c r="AD127" s="2"/>
      <c r="AE127" s="2"/>
      <c r="AF127" s="2"/>
    </row>
    <row r="128" spans="4:32" s="1" customFormat="1" ht="20.100000000000001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33"/>
      <c r="X128" s="79"/>
      <c r="Y128" s="2"/>
      <c r="Z128" s="80"/>
      <c r="AA128" s="37"/>
      <c r="AB128" s="128"/>
      <c r="AD128" s="2"/>
      <c r="AE128" s="2"/>
      <c r="AF128" s="2"/>
    </row>
    <row r="129" spans="4:32" s="1" customFormat="1" ht="20.100000000000001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3"/>
      <c r="X129" s="79"/>
      <c r="Y129" s="2"/>
      <c r="Z129" s="78"/>
      <c r="AA129" s="37"/>
      <c r="AB129" s="128"/>
      <c r="AD129" s="2"/>
      <c r="AE129" s="2"/>
      <c r="AF129" s="2"/>
    </row>
    <row r="130" spans="4:32" s="1" customFormat="1" ht="20.100000000000001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33"/>
      <c r="X130" s="79"/>
      <c r="Y130" s="2"/>
      <c r="Z130" s="78"/>
      <c r="AA130" s="37"/>
      <c r="AB130" s="128"/>
      <c r="AD130" s="2"/>
      <c r="AE130" s="2"/>
      <c r="AF130" s="2"/>
    </row>
    <row r="131" spans="4:32" s="1" customFormat="1" ht="20.100000000000001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33"/>
      <c r="X131" s="79"/>
      <c r="Y131" s="2"/>
      <c r="Z131" s="78"/>
      <c r="AA131" s="37"/>
      <c r="AB131" s="128"/>
      <c r="AD131" s="2"/>
      <c r="AE131" s="2"/>
      <c r="AF131" s="2"/>
    </row>
    <row r="132" spans="4:32" s="1" customFormat="1" ht="20.100000000000001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33"/>
      <c r="X132" s="79"/>
      <c r="Y132" s="2"/>
      <c r="Z132" s="78"/>
      <c r="AA132" s="37"/>
      <c r="AB132" s="128"/>
      <c r="AD132" s="2"/>
      <c r="AE132" s="2"/>
      <c r="AF132" s="2"/>
    </row>
    <row r="133" spans="4:32" s="1" customFormat="1" ht="20.100000000000001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33"/>
      <c r="X133" s="79"/>
      <c r="Y133" s="2"/>
      <c r="Z133" s="78"/>
      <c r="AA133" s="37"/>
      <c r="AB133" s="128"/>
      <c r="AD133" s="2"/>
      <c r="AE133" s="2"/>
      <c r="AF133" s="2"/>
    </row>
    <row r="134" spans="4:32" s="1" customFormat="1" ht="20.100000000000001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33"/>
      <c r="X134" s="79"/>
      <c r="Y134" s="2"/>
      <c r="Z134" s="78"/>
      <c r="AA134" s="37"/>
      <c r="AB134" s="128"/>
      <c r="AD134" s="2"/>
      <c r="AE134" s="2"/>
      <c r="AF134" s="2"/>
    </row>
    <row r="135" spans="4:32" s="1" customFormat="1" ht="20.100000000000001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33"/>
      <c r="X135" s="79"/>
      <c r="Y135" s="2"/>
      <c r="Z135" s="78"/>
      <c r="AA135" s="37"/>
      <c r="AB135" s="128"/>
      <c r="AD135" s="2"/>
      <c r="AE135" s="2"/>
      <c r="AF135" s="2"/>
    </row>
    <row r="136" spans="4:32" s="1" customFormat="1" ht="20.100000000000001" customHeight="1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  <c r="W136" s="33"/>
      <c r="X136" s="79"/>
      <c r="Y136" s="2"/>
      <c r="Z136" s="78"/>
      <c r="AA136" s="37"/>
      <c r="AB136" s="128"/>
      <c r="AD136" s="2"/>
      <c r="AE136" s="2"/>
      <c r="AF136" s="2"/>
    </row>
    <row r="137" spans="4:32" s="1" customFormat="1" ht="20.100000000000001" customHeight="1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  <c r="W137" s="33"/>
      <c r="X137" s="79"/>
      <c r="Y137" s="2"/>
      <c r="Z137" s="78"/>
      <c r="AA137" s="37"/>
      <c r="AB137" s="128"/>
      <c r="AD137" s="2"/>
      <c r="AE137" s="2"/>
      <c r="AF137" s="2"/>
    </row>
    <row r="138" spans="4:32" s="1" customFormat="1" ht="20.100000000000001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  <c r="W138" s="33"/>
      <c r="X138" s="79"/>
      <c r="Y138" s="2"/>
      <c r="Z138" s="78"/>
      <c r="AA138" s="37"/>
      <c r="AB138" s="128"/>
      <c r="AD138" s="2"/>
      <c r="AE138" s="2"/>
      <c r="AF138" s="2"/>
    </row>
    <row r="139" spans="4:32" s="1" customFormat="1" ht="20.100000000000001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  <c r="W139" s="33"/>
      <c r="X139" s="79"/>
      <c r="Y139" s="2"/>
      <c r="Z139" s="78"/>
      <c r="AA139" s="37"/>
      <c r="AB139" s="128"/>
      <c r="AD139" s="2"/>
      <c r="AE139" s="2"/>
      <c r="AF139" s="2"/>
    </row>
    <row r="140" spans="4:32" s="1" customFormat="1" ht="20.100000000000001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33"/>
      <c r="X140" s="79"/>
      <c r="Y140" s="2"/>
      <c r="Z140" s="78"/>
      <c r="AA140" s="37"/>
      <c r="AB140" s="128"/>
      <c r="AD140" s="2"/>
      <c r="AE140" s="2"/>
      <c r="AF140" s="2"/>
    </row>
    <row r="141" spans="4:32" s="1" customFormat="1" ht="20.100000000000001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33"/>
      <c r="X141" s="79"/>
      <c r="Y141" s="2"/>
      <c r="Z141" s="78"/>
      <c r="AA141" s="37"/>
      <c r="AB141" s="128"/>
      <c r="AD141" s="2"/>
      <c r="AE141" s="2"/>
      <c r="AF141" s="2"/>
    </row>
    <row r="142" spans="4:32" s="1" customFormat="1" ht="20.100000000000001" customHeight="1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  <c r="W142" s="33"/>
      <c r="X142" s="79"/>
      <c r="Y142" s="2"/>
      <c r="Z142" s="78"/>
      <c r="AA142" s="37"/>
      <c r="AB142" s="128"/>
      <c r="AD142" s="2"/>
      <c r="AE142" s="2"/>
      <c r="AF142" s="2"/>
    </row>
    <row r="143" spans="4:32" s="1" customFormat="1" ht="20.100000000000001" customHeight="1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33"/>
      <c r="X143" s="79"/>
      <c r="Y143" s="2"/>
      <c r="Z143" s="78"/>
      <c r="AA143" s="37"/>
      <c r="AB143" s="128"/>
      <c r="AD143" s="2"/>
      <c r="AE143" s="2"/>
      <c r="AF143" s="2"/>
    </row>
    <row r="144" spans="4:32" s="1" customFormat="1" ht="20.100000000000001" customHeight="1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33"/>
      <c r="X144" s="79"/>
      <c r="Y144" s="2"/>
      <c r="Z144" s="78"/>
      <c r="AA144" s="37"/>
      <c r="AB144" s="128"/>
      <c r="AD144" s="2"/>
      <c r="AE144" s="2"/>
      <c r="AF144" s="2"/>
    </row>
    <row r="145" spans="4:32" s="1" customFormat="1" ht="20.100000000000001" customHeight="1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  <c r="W145" s="33"/>
      <c r="X145" s="79"/>
      <c r="Y145" s="2"/>
      <c r="Z145" s="78"/>
      <c r="AA145" s="37"/>
      <c r="AB145" s="128"/>
      <c r="AD145" s="2"/>
      <c r="AE145" s="2"/>
      <c r="AF145" s="2"/>
    </row>
    <row r="146" spans="4:32" s="1" customFormat="1" ht="20.100000000000001" customHeight="1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33"/>
      <c r="X146" s="79"/>
      <c r="Y146" s="2"/>
      <c r="Z146" s="78"/>
      <c r="AA146" s="37"/>
      <c r="AB146" s="128"/>
      <c r="AD146" s="2"/>
      <c r="AE146" s="2"/>
      <c r="AF146" s="2"/>
    </row>
    <row r="147" spans="4:32" s="1" customFormat="1" ht="20.100000000000001" customHeight="1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33"/>
      <c r="X147" s="79"/>
      <c r="Y147" s="2"/>
      <c r="Z147" s="78"/>
      <c r="AA147" s="37"/>
      <c r="AB147" s="128"/>
      <c r="AD147" s="2"/>
      <c r="AE147" s="2"/>
      <c r="AF147" s="2"/>
    </row>
    <row r="148" spans="4:32" s="1" customFormat="1" ht="20.100000000000001" customHeight="1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  <c r="W148" s="33"/>
      <c r="X148" s="79"/>
      <c r="Y148" s="2"/>
      <c r="Z148" s="78"/>
      <c r="AA148" s="37"/>
      <c r="AB148" s="128"/>
      <c r="AD148" s="2"/>
      <c r="AE148" s="2"/>
      <c r="AF148" s="2"/>
    </row>
    <row r="149" spans="4:32" s="1" customFormat="1" ht="20.100000000000001" customHeight="1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33"/>
      <c r="X149" s="79"/>
      <c r="Y149" s="2"/>
      <c r="Z149" s="78"/>
      <c r="AA149" s="37"/>
      <c r="AB149" s="128"/>
      <c r="AD149" s="2"/>
      <c r="AE149" s="2"/>
      <c r="AF149" s="2"/>
    </row>
    <row r="150" spans="4:32" s="1" customFormat="1" ht="20.100000000000001" customHeight="1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  <c r="W150" s="33"/>
      <c r="X150" s="79"/>
      <c r="Y150" s="2"/>
      <c r="Z150" s="78"/>
      <c r="AA150" s="37"/>
      <c r="AB150" s="128"/>
      <c r="AD150" s="2"/>
      <c r="AE150" s="2"/>
      <c r="AF150" s="2"/>
    </row>
    <row r="151" spans="4:32" s="1" customFormat="1" ht="20.100000000000001" customHeight="1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  <c r="W151" s="33"/>
      <c r="X151" s="79"/>
      <c r="Y151" s="2"/>
      <c r="Z151" s="78"/>
      <c r="AA151" s="37"/>
      <c r="AB151" s="128"/>
      <c r="AD151" s="2"/>
      <c r="AE151" s="2"/>
      <c r="AF151" s="2"/>
    </row>
    <row r="152" spans="4:32" s="1" customFormat="1" ht="20.100000000000001" customHeight="1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  <c r="W152" s="33"/>
      <c r="X152" s="79"/>
      <c r="Y152" s="2"/>
      <c r="Z152" s="78"/>
      <c r="AA152" s="37"/>
      <c r="AB152" s="128"/>
      <c r="AD152" s="2"/>
      <c r="AE152" s="2"/>
      <c r="AF152" s="2"/>
    </row>
    <row r="153" spans="4:32" s="1" customFormat="1" ht="20.100000000000001" customHeight="1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33"/>
      <c r="X153" s="79"/>
      <c r="Y153" s="2"/>
      <c r="Z153" s="78"/>
      <c r="AA153" s="37"/>
      <c r="AB153" s="128"/>
      <c r="AD153" s="2"/>
      <c r="AE153" s="2"/>
      <c r="AF153" s="2"/>
    </row>
    <row r="154" spans="4:32" s="1" customFormat="1" ht="20.100000000000001" customHeight="1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  <c r="W154" s="33"/>
      <c r="X154" s="79"/>
      <c r="Y154" s="2"/>
      <c r="Z154" s="78"/>
      <c r="AA154" s="37"/>
      <c r="AB154" s="128"/>
      <c r="AD154" s="2"/>
      <c r="AE154" s="2"/>
      <c r="AF154" s="2"/>
    </row>
    <row r="155" spans="4:32" s="1" customFormat="1" ht="20.100000000000001" customHeight="1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3"/>
      <c r="W155" s="33"/>
      <c r="X155" s="79"/>
      <c r="Y155" s="2"/>
      <c r="Z155" s="78"/>
      <c r="AA155" s="37"/>
      <c r="AB155" s="128"/>
      <c r="AD155" s="2"/>
      <c r="AE155" s="2"/>
      <c r="AF155" s="2"/>
    </row>
    <row r="156" spans="4:32" ht="20.100000000000001" customHeight="1" x14ac:dyDescent="0.2">
      <c r="W156" s="33"/>
      <c r="X156" s="79"/>
      <c r="Z156" s="78"/>
      <c r="AA156" s="37"/>
      <c r="AB156" s="128"/>
    </row>
    <row r="157" spans="4:32" ht="20.100000000000001" customHeight="1" x14ac:dyDescent="0.2">
      <c r="W157" s="33"/>
      <c r="X157" s="79"/>
      <c r="Z157" s="78"/>
      <c r="AA157" s="37"/>
      <c r="AB157" s="128"/>
    </row>
    <row r="158" spans="4:32" ht="20.100000000000001" customHeight="1" x14ac:dyDescent="0.2">
      <c r="W158" s="33"/>
      <c r="X158" s="79"/>
      <c r="Z158" s="78"/>
      <c r="AA158" s="37"/>
      <c r="AB158" s="128"/>
    </row>
    <row r="159" spans="4:32" ht="20.100000000000001" customHeight="1" x14ac:dyDescent="0.2">
      <c r="W159" s="33"/>
      <c r="X159" s="64"/>
      <c r="Z159" s="121"/>
    </row>
    <row r="160" spans="4:32" ht="20.100000000000001" customHeight="1" x14ac:dyDescent="0.2">
      <c r="W160" s="33"/>
      <c r="Z160" s="121"/>
    </row>
    <row r="161" spans="23:27" ht="20.100000000000001" customHeight="1" x14ac:dyDescent="0.2">
      <c r="W161" s="33"/>
      <c r="X161" s="64"/>
      <c r="Y161" s="64"/>
      <c r="Z161" s="66"/>
      <c r="AA161" s="133"/>
    </row>
    <row r="162" spans="23:27" ht="20.100000000000001" customHeight="1" x14ac:dyDescent="0.2">
      <c r="W162" s="33"/>
      <c r="X162" s="64"/>
      <c r="Y162" s="64"/>
      <c r="Z162" s="66"/>
      <c r="AA162" s="133"/>
    </row>
    <row r="163" spans="23:27" ht="20.100000000000001" customHeight="1" x14ac:dyDescent="0.2">
      <c r="W163" s="33"/>
      <c r="X163" s="64"/>
      <c r="Y163" s="64"/>
      <c r="Z163" s="66"/>
      <c r="AA163" s="133"/>
    </row>
    <row r="164" spans="23:27" ht="20.100000000000001" customHeight="1" x14ac:dyDescent="0.2">
      <c r="W164" s="33"/>
      <c r="X164" s="79"/>
      <c r="Z164" s="80"/>
      <c r="AA164" s="37"/>
    </row>
  </sheetData>
  <mergeCells count="34">
    <mergeCell ref="B5:B6"/>
    <mergeCell ref="D5:D6"/>
    <mergeCell ref="E5:E6"/>
    <mergeCell ref="F5:F6"/>
    <mergeCell ref="G5:G6"/>
    <mergeCell ref="E4:J4"/>
    <mergeCell ref="K4:Q4"/>
    <mergeCell ref="AD5:AD6"/>
    <mergeCell ref="E25:F25"/>
    <mergeCell ref="Y5:Y6"/>
    <mergeCell ref="AA5:AA6"/>
    <mergeCell ref="AC5:AC6"/>
    <mergeCell ref="T4:W4"/>
    <mergeCell ref="H5:H6"/>
    <mergeCell ref="I5:I6"/>
    <mergeCell ref="R5:R6"/>
    <mergeCell ref="S5:S6"/>
    <mergeCell ref="T5:T6"/>
    <mergeCell ref="U5:U6"/>
    <mergeCell ref="J5:J6"/>
    <mergeCell ref="K5:K6"/>
    <mergeCell ref="W5:W6"/>
    <mergeCell ref="X5:X6"/>
    <mergeCell ref="P5:P6"/>
    <mergeCell ref="Q5:Q6"/>
    <mergeCell ref="L5:L6"/>
    <mergeCell ref="O5:O6"/>
    <mergeCell ref="M5:M6"/>
    <mergeCell ref="N5:N6"/>
    <mergeCell ref="H49:L49"/>
    <mergeCell ref="H50:L50"/>
    <mergeCell ref="H38:L38"/>
    <mergeCell ref="H39:L39"/>
    <mergeCell ref="V5:V6"/>
  </mergeCells>
  <printOptions horizontalCentered="1"/>
  <pageMargins left="0.39370078740157483" right="0.39370078740157483" top="0.39370078740157483" bottom="0.39370078740157483" header="0" footer="0"/>
  <pageSetup paperSize="9" scale="4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8B24-61E2-4F45-B20D-30B339A79D5A}">
  <dimension ref="A1:Q42"/>
  <sheetViews>
    <sheetView showGridLines="0" tabSelected="1" zoomScale="80" zoomScaleNormal="80" workbookViewId="0">
      <selection activeCell="G9" sqref="G9"/>
    </sheetView>
  </sheetViews>
  <sheetFormatPr defaultColWidth="6.85546875" defaultRowHeight="15" customHeight="1" x14ac:dyDescent="0.2"/>
  <cols>
    <col min="1" max="1" width="52.85546875" style="175" customWidth="1"/>
    <col min="2" max="2" width="17.7109375" style="189" customWidth="1"/>
    <col min="3" max="10" width="17.7109375" style="175" customWidth="1"/>
    <col min="11" max="12" width="17.140625" style="175" hidden="1" customWidth="1"/>
    <col min="13" max="13" width="14.7109375" style="175" hidden="1" customWidth="1"/>
    <col min="14" max="14" width="2.7109375" style="175" customWidth="1"/>
    <col min="15" max="15" width="16.42578125" style="175" customWidth="1"/>
    <col min="16" max="16" width="14.28515625" style="175" customWidth="1"/>
    <col min="17" max="17" width="13.85546875" style="175" customWidth="1"/>
    <col min="18" max="16384" width="6.85546875" style="175"/>
  </cols>
  <sheetData>
    <row r="1" spans="1:17" ht="90" customHeight="1" x14ac:dyDescent="0.2">
      <c r="B1" s="176"/>
    </row>
    <row r="2" spans="1:17" s="178" customFormat="1" ht="20.100000000000001" customHeight="1" x14ac:dyDescent="0.2">
      <c r="A2" s="249" t="s">
        <v>103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7" s="178" customFormat="1" ht="18" customHeight="1" x14ac:dyDescent="0.2">
      <c r="A3" s="250" t="s">
        <v>130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179"/>
      <c r="O3" s="180"/>
    </row>
    <row r="4" spans="1:17" s="178" customFormat="1" ht="18" customHeight="1" x14ac:dyDescent="0.2">
      <c r="A4" s="251" t="s">
        <v>134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177"/>
      <c r="N4" s="181"/>
    </row>
    <row r="5" spans="1:17" s="180" customFormat="1" ht="18" customHeight="1" x14ac:dyDescent="0.2">
      <c r="A5" s="251" t="s">
        <v>189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</row>
    <row r="6" spans="1:17" ht="18" customHeight="1" x14ac:dyDescent="0.2">
      <c r="B6" s="182"/>
      <c r="C6" s="182"/>
      <c r="D6" s="182"/>
      <c r="E6" s="182"/>
      <c r="F6" s="182"/>
      <c r="G6" s="192"/>
      <c r="H6" s="182"/>
      <c r="I6" s="182"/>
      <c r="J6" s="182"/>
      <c r="K6" s="182"/>
      <c r="L6" s="182"/>
      <c r="N6" s="183"/>
    </row>
    <row r="7" spans="1:17" ht="18" customHeight="1" x14ac:dyDescent="0.2">
      <c r="A7" s="184"/>
      <c r="B7" s="194" t="s">
        <v>137</v>
      </c>
      <c r="C7" s="194" t="s">
        <v>138</v>
      </c>
      <c r="D7" s="194" t="s">
        <v>139</v>
      </c>
      <c r="E7" s="194" t="s">
        <v>140</v>
      </c>
      <c r="F7" s="194" t="s">
        <v>141</v>
      </c>
      <c r="G7" s="194" t="s">
        <v>142</v>
      </c>
      <c r="H7" s="194" t="s">
        <v>143</v>
      </c>
      <c r="I7" s="194" t="s">
        <v>144</v>
      </c>
      <c r="J7" s="194" t="s">
        <v>145</v>
      </c>
      <c r="K7" s="194" t="s">
        <v>146</v>
      </c>
      <c r="L7" s="194" t="s">
        <v>147</v>
      </c>
      <c r="M7" s="194" t="s">
        <v>148</v>
      </c>
    </row>
    <row r="8" spans="1:17" ht="18" customHeight="1" x14ac:dyDescent="0.2">
      <c r="B8" s="175"/>
    </row>
    <row r="9" spans="1:17" ht="18" customHeight="1" x14ac:dyDescent="0.2">
      <c r="A9" s="206" t="s">
        <v>4</v>
      </c>
      <c r="B9" s="208">
        <f t="shared" ref="B9:M9" si="0">B10+B18</f>
        <v>50280326.25</v>
      </c>
      <c r="C9" s="208">
        <f t="shared" si="0"/>
        <v>55323931.269999988</v>
      </c>
      <c r="D9" s="208">
        <f t="shared" si="0"/>
        <v>60839759.219999999</v>
      </c>
      <c r="E9" s="208">
        <f t="shared" si="0"/>
        <v>66185155.699999988</v>
      </c>
      <c r="F9" s="208">
        <f t="shared" si="0"/>
        <v>66156264.109999985</v>
      </c>
      <c r="G9" s="208">
        <f t="shared" si="0"/>
        <v>69229047.549999982</v>
      </c>
      <c r="H9" s="208">
        <f t="shared" si="0"/>
        <v>73655187.269999981</v>
      </c>
      <c r="I9" s="208">
        <f t="shared" si="0"/>
        <v>72762671.679999992</v>
      </c>
      <c r="J9" s="208">
        <f t="shared" si="0"/>
        <v>72270889.460000008</v>
      </c>
      <c r="K9" s="190">
        <f t="shared" si="0"/>
        <v>0</v>
      </c>
      <c r="L9" s="190">
        <f t="shared" si="0"/>
        <v>0</v>
      </c>
      <c r="M9" s="190">
        <f t="shared" si="0"/>
        <v>0</v>
      </c>
      <c r="N9" s="183"/>
      <c r="O9" s="183"/>
      <c r="P9" s="183"/>
      <c r="Q9" s="183"/>
    </row>
    <row r="10" spans="1:17" ht="18" customHeight="1" x14ac:dyDescent="0.2">
      <c r="A10" s="207" t="s">
        <v>5</v>
      </c>
      <c r="B10" s="209">
        <f t="shared" ref="B10:L10" si="1">SUM(B11:B17)</f>
        <v>46103194.399999999</v>
      </c>
      <c r="C10" s="209">
        <f t="shared" si="1"/>
        <v>51247423.18999999</v>
      </c>
      <c r="D10" s="209">
        <f t="shared" si="1"/>
        <v>56857395.520000003</v>
      </c>
      <c r="E10" s="209">
        <f t="shared" si="1"/>
        <v>62317266.309999987</v>
      </c>
      <c r="F10" s="209">
        <f t="shared" si="1"/>
        <v>62419033.949999988</v>
      </c>
      <c r="G10" s="209">
        <f t="shared" si="1"/>
        <v>65546117.87999998</v>
      </c>
      <c r="H10" s="209">
        <f t="shared" si="1"/>
        <v>69708086.299999982</v>
      </c>
      <c r="I10" s="209">
        <f t="shared" si="1"/>
        <v>68875549.939999998</v>
      </c>
      <c r="J10" s="209">
        <f t="shared" si="1"/>
        <v>65573028.680000007</v>
      </c>
      <c r="K10" s="191">
        <f t="shared" si="1"/>
        <v>0</v>
      </c>
      <c r="L10" s="191">
        <f t="shared" si="1"/>
        <v>0</v>
      </c>
      <c r="M10" s="191">
        <f>SUM(M11:M17)</f>
        <v>0</v>
      </c>
      <c r="O10" s="183"/>
      <c r="P10" s="183"/>
      <c r="Q10" s="183"/>
    </row>
    <row r="11" spans="1:17" ht="18" customHeight="1" x14ac:dyDescent="0.2">
      <c r="A11" s="187" t="s">
        <v>132</v>
      </c>
      <c r="B11" s="210">
        <v>2500</v>
      </c>
      <c r="C11" s="210">
        <v>2500</v>
      </c>
      <c r="D11" s="210">
        <v>2500</v>
      </c>
      <c r="E11" s="210">
        <v>2500</v>
      </c>
      <c r="F11" s="210">
        <v>2499.6799999999998</v>
      </c>
      <c r="G11" s="210">
        <v>2500</v>
      </c>
      <c r="H11" s="210">
        <v>2500</v>
      </c>
      <c r="I11" s="210">
        <v>2500</v>
      </c>
      <c r="J11" s="210">
        <v>2500</v>
      </c>
      <c r="K11" s="192"/>
      <c r="L11" s="192"/>
      <c r="M11" s="192"/>
    </row>
    <row r="12" spans="1:17" ht="18" customHeight="1" x14ac:dyDescent="0.2">
      <c r="A12" s="187" t="s">
        <v>124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-3.7252902984619141E-9</v>
      </c>
      <c r="H12" s="210">
        <v>-3.7252902984619141E-9</v>
      </c>
      <c r="I12" s="210">
        <v>0</v>
      </c>
      <c r="J12" s="210">
        <v>0</v>
      </c>
      <c r="K12" s="192"/>
      <c r="L12" s="192"/>
      <c r="M12" s="192"/>
      <c r="O12" s="183"/>
    </row>
    <row r="13" spans="1:17" ht="18" customHeight="1" x14ac:dyDescent="0.2">
      <c r="A13" s="187" t="s">
        <v>101</v>
      </c>
      <c r="B13" s="210">
        <v>17695041.499999993</v>
      </c>
      <c r="C13" s="210">
        <v>23957139.329999991</v>
      </c>
      <c r="D13" s="210">
        <v>31372691.839999992</v>
      </c>
      <c r="E13" s="210">
        <v>31753543.439999994</v>
      </c>
      <c r="F13" s="210">
        <v>31468658.899999995</v>
      </c>
      <c r="G13" s="210">
        <v>37183730.829999991</v>
      </c>
      <c r="H13" s="210">
        <v>39869060.93999999</v>
      </c>
      <c r="I13" s="210">
        <v>40518016.340000004</v>
      </c>
      <c r="J13" s="210">
        <v>37597842.550000012</v>
      </c>
      <c r="K13" s="192"/>
      <c r="L13" s="192"/>
      <c r="M13" s="192"/>
      <c r="O13" s="183"/>
      <c r="P13" s="183"/>
    </row>
    <row r="14" spans="1:17" ht="18" customHeight="1" x14ac:dyDescent="0.2">
      <c r="A14" s="187" t="s">
        <v>17</v>
      </c>
      <c r="B14" s="210">
        <v>1632997.1400000006</v>
      </c>
      <c r="C14" s="210">
        <v>718887.40000000596</v>
      </c>
      <c r="D14" s="210">
        <v>0</v>
      </c>
      <c r="E14" s="210">
        <v>0</v>
      </c>
      <c r="F14" s="210">
        <v>0</v>
      </c>
      <c r="G14" s="210">
        <v>0</v>
      </c>
      <c r="H14" s="210">
        <v>0</v>
      </c>
      <c r="I14" s="210">
        <v>0</v>
      </c>
      <c r="J14" s="210">
        <v>0</v>
      </c>
      <c r="K14" s="192"/>
      <c r="L14" s="192"/>
      <c r="M14" s="192"/>
      <c r="N14" s="183"/>
      <c r="O14" s="183"/>
      <c r="P14" s="183"/>
    </row>
    <row r="15" spans="1:17" ht="18" customHeight="1" x14ac:dyDescent="0.2">
      <c r="A15" s="187" t="s">
        <v>19</v>
      </c>
      <c r="B15" s="210">
        <v>24837039.280000005</v>
      </c>
      <c r="C15" s="210">
        <v>25031516.139999997</v>
      </c>
      <c r="D15" s="210">
        <v>23957748.000000007</v>
      </c>
      <c r="E15" s="210">
        <v>29098064.279999997</v>
      </c>
      <c r="F15" s="210">
        <v>28326397.460000001</v>
      </c>
      <c r="G15" s="210">
        <v>26538816.329999998</v>
      </c>
      <c r="H15" s="210">
        <v>28748214.009999998</v>
      </c>
      <c r="I15" s="210">
        <v>26378109.109999999</v>
      </c>
      <c r="J15" s="210">
        <v>26849170.330000002</v>
      </c>
      <c r="K15" s="192"/>
      <c r="L15" s="192"/>
      <c r="M15" s="192"/>
      <c r="O15" s="183"/>
    </row>
    <row r="16" spans="1:17" ht="18" customHeight="1" x14ac:dyDescent="0.2">
      <c r="A16" s="187" t="s">
        <v>97</v>
      </c>
      <c r="B16" s="210">
        <v>419312.05000000005</v>
      </c>
      <c r="C16" s="210">
        <v>351858.84</v>
      </c>
      <c r="D16" s="210">
        <v>295726.39</v>
      </c>
      <c r="E16" s="210">
        <v>615684.94000000006</v>
      </c>
      <c r="F16" s="210">
        <v>551907.41</v>
      </c>
      <c r="G16" s="210">
        <v>581641.24</v>
      </c>
      <c r="H16" s="210">
        <v>508712.88</v>
      </c>
      <c r="I16" s="210">
        <v>435784.52</v>
      </c>
      <c r="J16" s="210">
        <v>446375.75999999995</v>
      </c>
      <c r="K16" s="192"/>
      <c r="L16" s="192"/>
      <c r="M16" s="192"/>
    </row>
    <row r="17" spans="1:17" ht="18" customHeight="1" x14ac:dyDescent="0.2">
      <c r="A17" s="187" t="s">
        <v>18</v>
      </c>
      <c r="B17" s="210">
        <v>1516304.43</v>
      </c>
      <c r="C17" s="210">
        <v>1185521.4800000002</v>
      </c>
      <c r="D17" s="210">
        <v>1228729.2900000003</v>
      </c>
      <c r="E17" s="210">
        <v>847473.65</v>
      </c>
      <c r="F17" s="210">
        <v>2069570.5</v>
      </c>
      <c r="G17" s="210">
        <v>1239429.4799999997</v>
      </c>
      <c r="H17" s="210">
        <v>579598.47</v>
      </c>
      <c r="I17" s="210">
        <v>1541139.97</v>
      </c>
      <c r="J17" s="210">
        <v>677140.04000000015</v>
      </c>
      <c r="K17" s="192"/>
      <c r="L17" s="192"/>
      <c r="M17" s="192"/>
      <c r="P17" s="183"/>
    </row>
    <row r="18" spans="1:17" ht="18" customHeight="1" x14ac:dyDescent="0.2">
      <c r="A18" s="207" t="s">
        <v>66</v>
      </c>
      <c r="B18" s="209">
        <f t="shared" ref="B18:I18" si="2">SUM(B19:B21)</f>
        <v>4177131.8499999982</v>
      </c>
      <c r="C18" s="209">
        <f t="shared" si="2"/>
        <v>4076508.08</v>
      </c>
      <c r="D18" s="209">
        <f t="shared" si="2"/>
        <v>3982363.6999999993</v>
      </c>
      <c r="E18" s="209">
        <f t="shared" si="2"/>
        <v>3867889.3899999978</v>
      </c>
      <c r="F18" s="209">
        <f t="shared" si="2"/>
        <v>3737230.1599999992</v>
      </c>
      <c r="G18" s="209">
        <f t="shared" si="2"/>
        <v>3682929.6699999981</v>
      </c>
      <c r="H18" s="209">
        <f t="shared" si="2"/>
        <v>3947100.9699999983</v>
      </c>
      <c r="I18" s="209">
        <f t="shared" si="2"/>
        <v>3887121.74</v>
      </c>
      <c r="J18" s="209">
        <f>SUM(J19:J21)</f>
        <v>6697860.7800000031</v>
      </c>
      <c r="K18" s="191">
        <f t="shared" ref="K18:M18" si="3">SUM(K19:K21)</f>
        <v>0</v>
      </c>
      <c r="L18" s="191">
        <f t="shared" si="3"/>
        <v>0</v>
      </c>
      <c r="M18" s="191">
        <f t="shared" si="3"/>
        <v>0</v>
      </c>
      <c r="O18" s="183"/>
      <c r="P18" s="183"/>
      <c r="Q18" s="183"/>
    </row>
    <row r="19" spans="1:17" ht="18" customHeight="1" x14ac:dyDescent="0.2">
      <c r="A19" s="187" t="s">
        <v>96</v>
      </c>
      <c r="B19" s="210">
        <v>283124.34000000003</v>
      </c>
      <c r="C19" s="210">
        <v>309010.57</v>
      </c>
      <c r="D19" s="210">
        <v>335007.41000000003</v>
      </c>
      <c r="E19" s="210">
        <v>336529.35000000003</v>
      </c>
      <c r="F19" s="210">
        <v>350358.24000000005</v>
      </c>
      <c r="G19" s="210">
        <v>388849.91</v>
      </c>
      <c r="H19" s="210">
        <v>392251.62000000005</v>
      </c>
      <c r="I19" s="210">
        <v>430297.73</v>
      </c>
      <c r="J19" s="210">
        <v>457372.86</v>
      </c>
      <c r="K19" s="192"/>
      <c r="L19" s="192"/>
      <c r="M19" s="192"/>
    </row>
    <row r="20" spans="1:17" ht="18" customHeight="1" x14ac:dyDescent="0.2">
      <c r="A20" s="187" t="s">
        <v>97</v>
      </c>
      <c r="B20" s="210">
        <v>120703.6</v>
      </c>
      <c r="C20" s="210">
        <v>117695.71</v>
      </c>
      <c r="D20" s="210">
        <v>114687.82</v>
      </c>
      <c r="E20" s="210">
        <v>111679.93000000001</v>
      </c>
      <c r="F20" s="210">
        <v>108672.04000000001</v>
      </c>
      <c r="G20" s="210">
        <v>105664.15000000001</v>
      </c>
      <c r="H20" s="210">
        <v>102656.26000000001</v>
      </c>
      <c r="I20" s="210">
        <v>99648.37000000001</v>
      </c>
      <c r="J20" s="210">
        <v>96640.48</v>
      </c>
      <c r="K20" s="192"/>
      <c r="L20" s="192"/>
      <c r="M20" s="192"/>
    </row>
    <row r="21" spans="1:17" ht="18" customHeight="1" x14ac:dyDescent="0.2">
      <c r="A21" s="187" t="s">
        <v>102</v>
      </c>
      <c r="B21" s="210">
        <v>3773303.9099999983</v>
      </c>
      <c r="C21" s="210">
        <v>3649801.8</v>
      </c>
      <c r="D21" s="210">
        <v>3532668.4699999993</v>
      </c>
      <c r="E21" s="210">
        <v>3419680.1099999975</v>
      </c>
      <c r="F21" s="210">
        <v>3278199.8799999994</v>
      </c>
      <c r="G21" s="210">
        <v>3188415.609999998</v>
      </c>
      <c r="H21" s="210">
        <v>3452193.0899999985</v>
      </c>
      <c r="I21" s="210">
        <v>3357175.64</v>
      </c>
      <c r="J21" s="210">
        <v>6143847.4400000032</v>
      </c>
      <c r="K21" s="192"/>
      <c r="L21" s="192"/>
      <c r="M21" s="192"/>
      <c r="O21" s="195"/>
      <c r="P21" s="195"/>
      <c r="Q21" s="183"/>
    </row>
    <row r="22" spans="1:17" ht="18" customHeight="1" x14ac:dyDescent="0.2">
      <c r="A22" s="206" t="s">
        <v>7</v>
      </c>
      <c r="B22" s="208">
        <f t="shared" ref="B22:M22" si="4">B23+B31+B34</f>
        <v>50280326.250000022</v>
      </c>
      <c r="C22" s="208">
        <f t="shared" si="4"/>
        <v>55323931.270000033</v>
      </c>
      <c r="D22" s="208">
        <f t="shared" si="4"/>
        <v>60839759.220000029</v>
      </c>
      <c r="E22" s="208">
        <f t="shared" si="4"/>
        <v>66185155.700000018</v>
      </c>
      <c r="F22" s="208">
        <f t="shared" si="4"/>
        <v>66156264.110000037</v>
      </c>
      <c r="G22" s="208">
        <f t="shared" si="4"/>
        <v>69229047.550000042</v>
      </c>
      <c r="H22" s="208">
        <f t="shared" si="4"/>
        <v>73655187.270000026</v>
      </c>
      <c r="I22" s="208">
        <f t="shared" si="4"/>
        <v>72762671.680000037</v>
      </c>
      <c r="J22" s="208">
        <f t="shared" si="4"/>
        <v>72270889.460000038</v>
      </c>
      <c r="K22" s="190">
        <f t="shared" si="4"/>
        <v>-18473290.789999958</v>
      </c>
      <c r="L22" s="190">
        <f t="shared" si="4"/>
        <v>-18473290.789999958</v>
      </c>
      <c r="M22" s="190">
        <f t="shared" si="4"/>
        <v>-18473290.789999958</v>
      </c>
      <c r="N22" s="183"/>
      <c r="O22" s="183"/>
      <c r="P22" s="183"/>
      <c r="Q22" s="183"/>
    </row>
    <row r="23" spans="1:17" ht="18" customHeight="1" x14ac:dyDescent="0.2">
      <c r="A23" s="207" t="s">
        <v>5</v>
      </c>
      <c r="B23" s="209">
        <f t="shared" ref="B23:M23" si="5">SUM(B24:B30)</f>
        <v>96111607.489999995</v>
      </c>
      <c r="C23" s="209">
        <f t="shared" si="5"/>
        <v>100565124.64</v>
      </c>
      <c r="D23" s="209">
        <f t="shared" si="5"/>
        <v>109739506.53999999</v>
      </c>
      <c r="E23" s="209">
        <f t="shared" si="5"/>
        <v>118783617.03999999</v>
      </c>
      <c r="F23" s="209">
        <f t="shared" si="5"/>
        <v>118602470.89</v>
      </c>
      <c r="G23" s="209">
        <f t="shared" si="5"/>
        <v>119616653.97999999</v>
      </c>
      <c r="H23" s="209">
        <f t="shared" si="5"/>
        <v>127424865.20999999</v>
      </c>
      <c r="I23" s="209">
        <f t="shared" si="5"/>
        <v>130356153.8</v>
      </c>
      <c r="J23" s="209">
        <f t="shared" si="5"/>
        <v>133774038.55</v>
      </c>
      <c r="K23" s="191">
        <f t="shared" si="5"/>
        <v>0</v>
      </c>
      <c r="L23" s="191">
        <f t="shared" si="5"/>
        <v>0</v>
      </c>
      <c r="M23" s="191">
        <f t="shared" si="5"/>
        <v>0</v>
      </c>
      <c r="N23" s="196"/>
      <c r="O23" s="183"/>
      <c r="P23" s="183"/>
    </row>
    <row r="24" spans="1:17" ht="18" customHeight="1" x14ac:dyDescent="0.2">
      <c r="A24" s="187" t="s">
        <v>8</v>
      </c>
      <c r="B24" s="210">
        <v>13842546.899999999</v>
      </c>
      <c r="C24" s="210">
        <v>15789551.219999999</v>
      </c>
      <c r="D24" s="210">
        <v>17708410.989999998</v>
      </c>
      <c r="E24" s="210">
        <v>17448020.93</v>
      </c>
      <c r="F24" s="210">
        <v>17798329.440000001</v>
      </c>
      <c r="G24" s="210">
        <v>17711562.420000002</v>
      </c>
      <c r="H24" s="210">
        <v>19177752.189999998</v>
      </c>
      <c r="I24" s="210">
        <v>19703244.75</v>
      </c>
      <c r="J24" s="210">
        <v>18133015.220000003</v>
      </c>
      <c r="K24" s="192"/>
      <c r="L24" s="192"/>
      <c r="M24" s="192"/>
    </row>
    <row r="25" spans="1:17" ht="18" customHeight="1" x14ac:dyDescent="0.2">
      <c r="A25" s="187" t="s">
        <v>67</v>
      </c>
      <c r="B25" s="210">
        <v>11343801.220000001</v>
      </c>
      <c r="C25" s="210">
        <v>10766050.84</v>
      </c>
      <c r="D25" s="210">
        <v>10593513.289999999</v>
      </c>
      <c r="E25" s="210">
        <v>10714942.309999999</v>
      </c>
      <c r="F25" s="210">
        <v>9944201.5899999999</v>
      </c>
      <c r="G25" s="210">
        <v>10946748.999999998</v>
      </c>
      <c r="H25" s="210">
        <v>12127444.409999998</v>
      </c>
      <c r="I25" s="210">
        <v>11148463.439999999</v>
      </c>
      <c r="J25" s="210">
        <v>12907467.380000001</v>
      </c>
      <c r="K25" s="192"/>
      <c r="L25" s="192"/>
      <c r="M25" s="192"/>
      <c r="O25" s="183"/>
    </row>
    <row r="26" spans="1:17" ht="18" customHeight="1" x14ac:dyDescent="0.2">
      <c r="A26" s="187" t="s">
        <v>83</v>
      </c>
      <c r="B26" s="210">
        <v>60661014.290000007</v>
      </c>
      <c r="C26" s="210">
        <v>62296152.640000001</v>
      </c>
      <c r="D26" s="210">
        <v>69527525.310000002</v>
      </c>
      <c r="E26" s="210">
        <v>72097549.709999993</v>
      </c>
      <c r="F26" s="210">
        <v>73602573.010000005</v>
      </c>
      <c r="G26" s="210">
        <v>74693742.339999989</v>
      </c>
      <c r="H26" s="210">
        <v>77848102.480000004</v>
      </c>
      <c r="I26" s="210">
        <v>81428726.140000001</v>
      </c>
      <c r="J26" s="210">
        <v>84181726.24000001</v>
      </c>
      <c r="K26" s="192"/>
      <c r="L26" s="192"/>
      <c r="M26" s="192"/>
    </row>
    <row r="27" spans="1:17" ht="18" customHeight="1" x14ac:dyDescent="0.2">
      <c r="A27" s="187" t="s">
        <v>68</v>
      </c>
      <c r="B27" s="210">
        <v>6264271.7300000004</v>
      </c>
      <c r="C27" s="210">
        <v>6515859.1799999997</v>
      </c>
      <c r="D27" s="210">
        <v>7217562.5199999986</v>
      </c>
      <c r="E27" s="210">
        <v>8184669.5800000001</v>
      </c>
      <c r="F27" s="210">
        <v>7276535.9399999995</v>
      </c>
      <c r="G27" s="210">
        <v>6911511.3899999987</v>
      </c>
      <c r="H27" s="210">
        <v>7077421.5999999996</v>
      </c>
      <c r="I27" s="210">
        <v>7198428.7800000003</v>
      </c>
      <c r="J27" s="210">
        <v>7328440.4900000012</v>
      </c>
      <c r="K27" s="192"/>
      <c r="L27" s="192"/>
      <c r="M27" s="192"/>
    </row>
    <row r="28" spans="1:17" ht="18" customHeight="1" x14ac:dyDescent="0.2">
      <c r="A28" s="187" t="s">
        <v>98</v>
      </c>
      <c r="B28" s="210">
        <v>1330023.19</v>
      </c>
      <c r="C28" s="210">
        <v>2631847.3400000003</v>
      </c>
      <c r="D28" s="210">
        <v>1789711.2000000002</v>
      </c>
      <c r="E28" s="210">
        <v>6755537.3000000007</v>
      </c>
      <c r="F28" s="210">
        <v>5607655.3300000001</v>
      </c>
      <c r="G28" s="210">
        <v>4126497.19</v>
      </c>
      <c r="H28" s="210">
        <v>5259555.2200000007</v>
      </c>
      <c r="I28" s="210">
        <v>3875573.64</v>
      </c>
      <c r="J28" s="210">
        <v>3432889.51</v>
      </c>
      <c r="K28" s="192"/>
      <c r="L28" s="192"/>
      <c r="M28" s="192"/>
    </row>
    <row r="29" spans="1:17" ht="18" customHeight="1" x14ac:dyDescent="0.2">
      <c r="A29" s="187" t="s">
        <v>149</v>
      </c>
      <c r="B29" s="210">
        <v>0</v>
      </c>
      <c r="C29" s="210">
        <v>0</v>
      </c>
      <c r="D29" s="210">
        <v>99420.820000000298</v>
      </c>
      <c r="E29" s="210">
        <v>934970.39</v>
      </c>
      <c r="F29" s="210">
        <v>1671231.78</v>
      </c>
      <c r="G29" s="210">
        <v>2548768.63</v>
      </c>
      <c r="H29" s="210">
        <v>3300632.59</v>
      </c>
      <c r="I29" s="210">
        <v>4129920.14</v>
      </c>
      <c r="J29" s="210">
        <v>4971475.0999999996</v>
      </c>
      <c r="K29" s="192"/>
      <c r="L29" s="192"/>
      <c r="M29" s="192"/>
    </row>
    <row r="30" spans="1:17" ht="18" customHeight="1" x14ac:dyDescent="0.2">
      <c r="A30" s="187" t="s">
        <v>69</v>
      </c>
      <c r="B30" s="210">
        <v>2669950.16</v>
      </c>
      <c r="C30" s="210">
        <v>2565663.42</v>
      </c>
      <c r="D30" s="210">
        <v>2803362.41</v>
      </c>
      <c r="E30" s="210">
        <v>2647926.8200000003</v>
      </c>
      <c r="F30" s="210">
        <v>2701943.8</v>
      </c>
      <c r="G30" s="210">
        <v>2677823.0099999998</v>
      </c>
      <c r="H30" s="210">
        <v>2633956.7200000002</v>
      </c>
      <c r="I30" s="210">
        <v>2871796.91</v>
      </c>
      <c r="J30" s="210">
        <v>2819024.6100000003</v>
      </c>
      <c r="K30" s="192"/>
      <c r="L30" s="192"/>
      <c r="M30" s="192"/>
    </row>
    <row r="31" spans="1:17" ht="18" customHeight="1" x14ac:dyDescent="0.2">
      <c r="A31" s="207" t="s">
        <v>70</v>
      </c>
      <c r="B31" s="209">
        <f t="shared" ref="B31:M31" si="6">SUM(B32:B33)</f>
        <v>10834794.540000001</v>
      </c>
      <c r="C31" s="209">
        <f t="shared" si="6"/>
        <v>10985723.6</v>
      </c>
      <c r="D31" s="209">
        <f t="shared" si="6"/>
        <v>11068660.65</v>
      </c>
      <c r="E31" s="209">
        <f t="shared" si="6"/>
        <v>11118104.57</v>
      </c>
      <c r="F31" s="209">
        <f t="shared" si="6"/>
        <v>11211334.970000003</v>
      </c>
      <c r="G31" s="209">
        <f t="shared" si="6"/>
        <v>14965023.180000002</v>
      </c>
      <c r="H31" s="209">
        <f t="shared" si="6"/>
        <v>15020957.620000001</v>
      </c>
      <c r="I31" s="209">
        <f t="shared" si="6"/>
        <v>15139699.890000001</v>
      </c>
      <c r="J31" s="209">
        <f t="shared" si="6"/>
        <v>15201271.52</v>
      </c>
      <c r="K31" s="191">
        <f t="shared" si="6"/>
        <v>0</v>
      </c>
      <c r="L31" s="191">
        <f t="shared" si="6"/>
        <v>0</v>
      </c>
      <c r="M31" s="191">
        <f t="shared" si="6"/>
        <v>0</v>
      </c>
      <c r="O31" s="183"/>
      <c r="P31" s="183"/>
      <c r="Q31" s="183"/>
    </row>
    <row r="32" spans="1:17" ht="18" customHeight="1" x14ac:dyDescent="0.2">
      <c r="A32" s="187" t="s">
        <v>98</v>
      </c>
      <c r="B32" s="210">
        <v>8522878.4900000002</v>
      </c>
      <c r="C32" s="210">
        <v>8644696.9100000001</v>
      </c>
      <c r="D32" s="210">
        <v>8713446.8100000005</v>
      </c>
      <c r="E32" s="210">
        <v>8762969.0500000007</v>
      </c>
      <c r="F32" s="210">
        <v>8811264.7500000019</v>
      </c>
      <c r="G32" s="210">
        <v>12567163.940000001</v>
      </c>
      <c r="H32" s="210">
        <v>12625608.65</v>
      </c>
      <c r="I32" s="210">
        <v>12739652.23</v>
      </c>
      <c r="J32" s="210">
        <v>12808453.700000001</v>
      </c>
      <c r="K32" s="192"/>
      <c r="L32" s="192"/>
      <c r="M32" s="192"/>
    </row>
    <row r="33" spans="1:17" ht="18" customHeight="1" x14ac:dyDescent="0.2">
      <c r="A33" s="187" t="s">
        <v>129</v>
      </c>
      <c r="B33" s="210">
        <v>2311916.0500000003</v>
      </c>
      <c r="C33" s="210">
        <v>2341026.69</v>
      </c>
      <c r="D33" s="210">
        <v>2355213.84</v>
      </c>
      <c r="E33" s="210">
        <v>2355135.5200000005</v>
      </c>
      <c r="F33" s="210">
        <v>2400070.2200000002</v>
      </c>
      <c r="G33" s="210">
        <v>2397859.2400000002</v>
      </c>
      <c r="H33" s="210">
        <v>2395348.9700000002</v>
      </c>
      <c r="I33" s="210">
        <v>2400047.66</v>
      </c>
      <c r="J33" s="210">
        <v>2392817.8199999994</v>
      </c>
      <c r="K33" s="192"/>
      <c r="L33" s="192"/>
      <c r="M33" s="192"/>
    </row>
    <row r="34" spans="1:17" ht="18" customHeight="1" x14ac:dyDescent="0.2">
      <c r="A34" s="207" t="s">
        <v>99</v>
      </c>
      <c r="B34" s="209">
        <f t="shared" ref="B34:M34" si="7">SUM(B35:B36)</f>
        <v>-56666075.779999979</v>
      </c>
      <c r="C34" s="209">
        <f t="shared" si="7"/>
        <v>-56226916.969999962</v>
      </c>
      <c r="D34" s="209">
        <f t="shared" si="7"/>
        <v>-59968407.969999969</v>
      </c>
      <c r="E34" s="209">
        <f t="shared" si="7"/>
        <v>-63716565.909999967</v>
      </c>
      <c r="F34" s="209">
        <f t="shared" si="7"/>
        <v>-63657541.749999963</v>
      </c>
      <c r="G34" s="209">
        <f t="shared" si="7"/>
        <v>-65352629.609999955</v>
      </c>
      <c r="H34" s="209">
        <f t="shared" si="7"/>
        <v>-68790635.559999958</v>
      </c>
      <c r="I34" s="209">
        <f t="shared" si="7"/>
        <v>-72733182.009999961</v>
      </c>
      <c r="J34" s="209">
        <f t="shared" si="7"/>
        <v>-76704420.609999955</v>
      </c>
      <c r="K34" s="191">
        <f t="shared" si="7"/>
        <v>-18473290.789999958</v>
      </c>
      <c r="L34" s="191">
        <f t="shared" si="7"/>
        <v>-18473290.789999958</v>
      </c>
      <c r="M34" s="191">
        <f t="shared" si="7"/>
        <v>-18473290.789999958</v>
      </c>
      <c r="O34" s="196"/>
      <c r="P34" s="183"/>
      <c r="Q34" s="183"/>
    </row>
    <row r="35" spans="1:17" ht="18" customHeight="1" x14ac:dyDescent="0.2">
      <c r="A35" s="187" t="s">
        <v>104</v>
      </c>
      <c r="B35" s="210">
        <f t="shared" ref="B35:F35" si="8">-55432196.57-2798933.25</f>
        <v>-58231129.82</v>
      </c>
      <c r="C35" s="210">
        <f t="shared" si="8"/>
        <v>-58231129.82</v>
      </c>
      <c r="D35" s="210">
        <f t="shared" si="8"/>
        <v>-58231129.82</v>
      </c>
      <c r="E35" s="210">
        <f t="shared" si="8"/>
        <v>-58231129.82</v>
      </c>
      <c r="F35" s="210">
        <f t="shared" si="8"/>
        <v>-58231129.82</v>
      </c>
      <c r="G35" s="210">
        <f>-55432196.57-2798933.25</f>
        <v>-58231129.82</v>
      </c>
      <c r="H35" s="210">
        <f>-55432196.57-2798933.25</f>
        <v>-58231129.82</v>
      </c>
      <c r="I35" s="210">
        <f>-55432196.57-2798933.25</f>
        <v>-58231129.82</v>
      </c>
      <c r="J35" s="210">
        <v>-58231129.82</v>
      </c>
      <c r="K35" s="192">
        <v>0</v>
      </c>
      <c r="L35" s="192">
        <v>0</v>
      </c>
      <c r="M35" s="192">
        <v>0</v>
      </c>
      <c r="N35" s="192"/>
      <c r="P35" s="196"/>
    </row>
    <row r="36" spans="1:17" ht="18" customHeight="1" x14ac:dyDescent="0.2">
      <c r="A36" s="187" t="s">
        <v>106</v>
      </c>
      <c r="B36" s="210">
        <f>+DRE!B40</f>
        <v>1565054.0400000208</v>
      </c>
      <c r="C36" s="210">
        <f>+DRE!B40+DRE!C40</f>
        <v>2004212.8500000364</v>
      </c>
      <c r="D36" s="210">
        <f>+DRE!B40+DRE!C40+DRE!D40</f>
        <v>-1737278.1499999682</v>
      </c>
      <c r="E36" s="210">
        <f>SUM(DRE!$B$40:E$40)</f>
        <v>-5485436.0899999663</v>
      </c>
      <c r="F36" s="210">
        <f>SUM(DRE!$B$40:F$40)</f>
        <v>-5426411.9299999597</v>
      </c>
      <c r="G36" s="210">
        <f>SUM(DRE!$B$40:G$40)</f>
        <v>-7121499.7899999535</v>
      </c>
      <c r="H36" s="210">
        <f>SUM(DRE!$B$40:H$40)</f>
        <v>-10559505.739999954</v>
      </c>
      <c r="I36" s="210">
        <f>SUM(DRE!$B$40:I$40)</f>
        <v>-14502052.189999955</v>
      </c>
      <c r="J36" s="210">
        <v>-18473290.789999958</v>
      </c>
      <c r="K36" s="192">
        <f>SUM(DRE!$B$40:K$40)</f>
        <v>-18473290.789999958</v>
      </c>
      <c r="L36" s="192">
        <f>SUM(DRE!$B$40:L$40)</f>
        <v>-18473290.789999958</v>
      </c>
      <c r="M36" s="192">
        <f>SUM(DRE!$B$40:M$40)</f>
        <v>-18473290.789999958</v>
      </c>
      <c r="N36" s="192"/>
      <c r="O36" s="196"/>
      <c r="P36" s="183"/>
      <c r="Q36" s="196"/>
    </row>
    <row r="37" spans="1:17" ht="15.95" customHeight="1" x14ac:dyDescent="0.2"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P37" s="196"/>
      <c r="Q37" s="196"/>
    </row>
    <row r="38" spans="1:17" ht="15.95" customHeight="1" x14ac:dyDescent="0.2"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P38" s="196"/>
      <c r="Q38" s="196"/>
    </row>
    <row r="39" spans="1:17" ht="15.95" customHeight="1" x14ac:dyDescent="0.2">
      <c r="C39" s="189"/>
      <c r="L39" s="183"/>
      <c r="M39" s="183"/>
      <c r="P39" s="196"/>
      <c r="Q39" s="196"/>
    </row>
    <row r="40" spans="1:17" ht="15.95" customHeight="1" x14ac:dyDescent="0.2">
      <c r="C40" s="189"/>
      <c r="M40" s="183"/>
      <c r="P40" s="196"/>
      <c r="Q40" s="196"/>
    </row>
    <row r="41" spans="1:17" ht="15" customHeight="1" x14ac:dyDescent="0.2">
      <c r="K41" s="183"/>
      <c r="P41" s="196"/>
      <c r="Q41" s="196"/>
    </row>
    <row r="42" spans="1:17" ht="15" customHeight="1" x14ac:dyDescent="0.2">
      <c r="P42" s="196"/>
      <c r="Q42" s="196"/>
    </row>
  </sheetData>
  <mergeCells count="4">
    <mergeCell ref="A2:L2"/>
    <mergeCell ref="A3:L3"/>
    <mergeCell ref="A4:L4"/>
    <mergeCell ref="A5:L5"/>
  </mergeCells>
  <printOptions horizontalCentered="1"/>
  <pageMargins left="0.78740157480314965" right="0.59055118110236227" top="0.78740157480314965" bottom="0.59055118110236227" header="0.51181102362204722" footer="0.51181102362204722"/>
  <pageSetup paperSize="9" scale="6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2" ma:contentTypeDescription="Crie um novo documento." ma:contentTypeScope="" ma:versionID="f031a5d75713846d61ab0c57ab7e754a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6ce001646b4c67b70bd9cde4cc0ffb1d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694B6-9484-4ACE-8854-BCE5388E5BC1}"/>
</file>

<file path=customXml/itemProps2.xml><?xml version="1.0" encoding="utf-8"?>
<ds:datastoreItem xmlns:ds="http://schemas.openxmlformats.org/officeDocument/2006/customXml" ds:itemID="{580D48C7-724E-475B-AA72-F83FF815C3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Cx Descoberto MAI</vt:lpstr>
      <vt:lpstr>Cx Descoberto JUN</vt:lpstr>
      <vt:lpstr>Cx Descoberto JUL</vt:lpstr>
      <vt:lpstr>Cx Descoberto AGO</vt:lpstr>
      <vt:lpstr>Cx Descoberto SET</vt:lpstr>
      <vt:lpstr>Cx Descoberto OUT</vt:lpstr>
      <vt:lpstr>Cx Descoberto NOV</vt:lpstr>
      <vt:lpstr>Cx Descoberto DEZ</vt:lpstr>
      <vt:lpstr>BALANÇO</vt:lpstr>
      <vt:lpstr>DRE</vt:lpstr>
      <vt:lpstr>DFC</vt:lpstr>
      <vt:lpstr>CONCILIAÇÃO</vt:lpstr>
      <vt:lpstr>CONCILIAÇÃO!Area_de_impressao</vt:lpstr>
      <vt:lpstr>DFC!Area_de_impressao</vt:lpstr>
      <vt:lpstr>'Cx Descoberto AGO'!Titulos_de_impressao</vt:lpstr>
      <vt:lpstr>'Cx Descoberto DEZ'!Titulos_de_impressao</vt:lpstr>
      <vt:lpstr>'Cx Descoberto JUL'!Titulos_de_impressao</vt:lpstr>
      <vt:lpstr>'Cx Descoberto JUN'!Titulos_de_impressao</vt:lpstr>
      <vt:lpstr>'Cx Descoberto MAI'!Titulos_de_impressao</vt:lpstr>
      <vt:lpstr>'Cx Descoberto NOV'!Titulos_de_impressao</vt:lpstr>
      <vt:lpstr>'Cx Descoberto OUT'!Titulos_de_impressao</vt:lpstr>
      <vt:lpstr>'Cx Descoberto SET'!Titulos_de_impressao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Pcruz</dc:creator>
  <dc:description>Powered by Crystal</dc:description>
  <cp:lastModifiedBy>Rodrigo de Oliveira Chiaradia</cp:lastModifiedBy>
  <cp:lastPrinted>2023-11-24T13:42:00Z</cp:lastPrinted>
  <dcterms:created xsi:type="dcterms:W3CDTF">2009-05-29T19:07:05Z</dcterms:created>
  <dcterms:modified xsi:type="dcterms:W3CDTF">2023-11-24T13:42:03Z</dcterms:modified>
</cp:coreProperties>
</file>