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66D7C1BB-89BF-4BE4-88BE-35E5F81E049F}" xr6:coauthVersionLast="47" xr6:coauthVersionMax="47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Demonst Contábil" sheetId="142" r:id="rId1"/>
    <sheet name="Demonst FC" sheetId="139" r:id="rId2"/>
  </sheets>
  <definedNames>
    <definedName name="_xlnm._FilterDatabase" localSheetId="0" hidden="1">'Demonst Contábil'!$A$6:$N$73</definedName>
    <definedName name="_xlnm.Print_Area" localSheetId="0">'Demonst Contábil'!$A$1:$N$99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42" l="1"/>
  <c r="N11" i="142" s="1"/>
  <c r="N9" i="142"/>
  <c r="N10" i="142"/>
  <c r="B11" i="142"/>
  <c r="C11" i="142"/>
  <c r="D11" i="142"/>
  <c r="E11" i="142"/>
  <c r="F11" i="142"/>
  <c r="G11" i="142"/>
  <c r="H11" i="142"/>
  <c r="I11" i="142"/>
  <c r="J11" i="142"/>
  <c r="K11" i="142"/>
  <c r="L11" i="142"/>
  <c r="L26" i="142" s="1"/>
  <c r="M11" i="142"/>
  <c r="N12" i="142"/>
  <c r="N13" i="142"/>
  <c r="B14" i="142"/>
  <c r="C14" i="142"/>
  <c r="D14" i="142"/>
  <c r="E14" i="142"/>
  <c r="F14" i="142"/>
  <c r="G14" i="142"/>
  <c r="H14" i="142"/>
  <c r="I14" i="142"/>
  <c r="I26" i="142" s="1"/>
  <c r="J14" i="142"/>
  <c r="K14" i="142"/>
  <c r="L14" i="142"/>
  <c r="M14" i="142"/>
  <c r="N14" i="142"/>
  <c r="N15" i="142"/>
  <c r="B16" i="142"/>
  <c r="C16" i="142"/>
  <c r="C25" i="142" s="1"/>
  <c r="C26" i="142" s="1"/>
  <c r="D16" i="142"/>
  <c r="E16" i="142"/>
  <c r="E25" i="142" s="1"/>
  <c r="F16" i="142"/>
  <c r="G16" i="142"/>
  <c r="G25" i="142" s="1"/>
  <c r="H16" i="142"/>
  <c r="I16" i="142"/>
  <c r="J16" i="142"/>
  <c r="K16" i="142"/>
  <c r="L16" i="142"/>
  <c r="L25" i="142" s="1"/>
  <c r="M16" i="142"/>
  <c r="N17" i="142"/>
  <c r="N16" i="142" s="1"/>
  <c r="N18" i="142"/>
  <c r="N19" i="142"/>
  <c r="N20" i="142"/>
  <c r="B21" i="142"/>
  <c r="B25" i="142" s="1"/>
  <c r="B26" i="142" s="1"/>
  <c r="B64" i="142" s="1"/>
  <c r="C21" i="142"/>
  <c r="D21" i="142"/>
  <c r="E21" i="142"/>
  <c r="F21" i="142"/>
  <c r="G21" i="142"/>
  <c r="H21" i="142"/>
  <c r="I21" i="142"/>
  <c r="J21" i="142"/>
  <c r="J25" i="142" s="1"/>
  <c r="J26" i="142" s="1"/>
  <c r="K21" i="142"/>
  <c r="L21" i="142"/>
  <c r="N22" i="142"/>
  <c r="N21" i="142" s="1"/>
  <c r="N23" i="142"/>
  <c r="N24" i="142"/>
  <c r="D25" i="142"/>
  <c r="D26" i="142" s="1"/>
  <c r="D64" i="142" s="1"/>
  <c r="F25" i="142"/>
  <c r="H25" i="142"/>
  <c r="I25" i="142"/>
  <c r="K25" i="142"/>
  <c r="K26" i="142" s="1"/>
  <c r="K64" i="142" s="1"/>
  <c r="M25" i="142"/>
  <c r="M26" i="142" s="1"/>
  <c r="F26" i="142"/>
  <c r="H26" i="142"/>
  <c r="E28" i="142"/>
  <c r="F28" i="142"/>
  <c r="G28" i="142"/>
  <c r="G56" i="142" s="1"/>
  <c r="G63" i="142" s="1"/>
  <c r="I28" i="142"/>
  <c r="I56" i="142" s="1"/>
  <c r="I63" i="142" s="1"/>
  <c r="N29" i="142"/>
  <c r="N30" i="142"/>
  <c r="N31" i="142"/>
  <c r="N28" i="142" s="1"/>
  <c r="N32" i="142"/>
  <c r="N33" i="142"/>
  <c r="N34" i="142"/>
  <c r="B35" i="142"/>
  <c r="B28" i="142" s="1"/>
  <c r="B56" i="142" s="1"/>
  <c r="B63" i="142" s="1"/>
  <c r="C35" i="142"/>
  <c r="C28" i="142" s="1"/>
  <c r="C56" i="142" s="1"/>
  <c r="C63" i="142" s="1"/>
  <c r="D35" i="142"/>
  <c r="D28" i="142" s="1"/>
  <c r="D56" i="142" s="1"/>
  <c r="D63" i="142" s="1"/>
  <c r="E35" i="142"/>
  <c r="F35" i="142"/>
  <c r="G35" i="142"/>
  <c r="H35" i="142"/>
  <c r="H28" i="142" s="1"/>
  <c r="H56" i="142" s="1"/>
  <c r="H63" i="142" s="1"/>
  <c r="H64" i="142" s="1"/>
  <c r="I35" i="142"/>
  <c r="J35" i="142"/>
  <c r="J28" i="142" s="1"/>
  <c r="K35" i="142"/>
  <c r="K28" i="142" s="1"/>
  <c r="K56" i="142" s="1"/>
  <c r="K63" i="142" s="1"/>
  <c r="L35" i="142"/>
  <c r="L28" i="142" s="1"/>
  <c r="M35" i="142"/>
  <c r="M28" i="142" s="1"/>
  <c r="M56" i="142" s="1"/>
  <c r="M63" i="142" s="1"/>
  <c r="N35" i="142"/>
  <c r="N36" i="142"/>
  <c r="N37" i="142"/>
  <c r="D38" i="142"/>
  <c r="G38" i="142"/>
  <c r="I38" i="142"/>
  <c r="K38" i="142"/>
  <c r="M38" i="142"/>
  <c r="B39" i="142"/>
  <c r="B38" i="142" s="1"/>
  <c r="C39" i="142"/>
  <c r="C38" i="142" s="1"/>
  <c r="D39" i="142"/>
  <c r="E39" i="142"/>
  <c r="E38" i="142" s="1"/>
  <c r="E56" i="142" s="1"/>
  <c r="E63" i="142" s="1"/>
  <c r="F39" i="142"/>
  <c r="F38" i="142" s="1"/>
  <c r="F56" i="142" s="1"/>
  <c r="F63" i="142" s="1"/>
  <c r="F64" i="142" s="1"/>
  <c r="G39" i="142"/>
  <c r="H39" i="142"/>
  <c r="H38" i="142" s="1"/>
  <c r="I39" i="142"/>
  <c r="J39" i="142"/>
  <c r="J38" i="142" s="1"/>
  <c r="K39" i="142"/>
  <c r="L39" i="142"/>
  <c r="L38" i="142" s="1"/>
  <c r="M39" i="142"/>
  <c r="N40" i="142"/>
  <c r="N39" i="142" s="1"/>
  <c r="N38" i="142" s="1"/>
  <c r="N41" i="142"/>
  <c r="N42" i="142"/>
  <c r="B43" i="142"/>
  <c r="C43" i="142"/>
  <c r="D43" i="142"/>
  <c r="E43" i="142"/>
  <c r="F43" i="142"/>
  <c r="G43" i="142"/>
  <c r="H43" i="142"/>
  <c r="I43" i="142"/>
  <c r="J43" i="142"/>
  <c r="K43" i="142"/>
  <c r="L43" i="142"/>
  <c r="M43" i="142"/>
  <c r="N44" i="142"/>
  <c r="N45" i="142"/>
  <c r="N43" i="142" s="1"/>
  <c r="N46" i="142"/>
  <c r="N47" i="142"/>
  <c r="N48" i="142"/>
  <c r="N49" i="142"/>
  <c r="N50" i="142"/>
  <c r="N51" i="142"/>
  <c r="N52" i="142"/>
  <c r="N53" i="142"/>
  <c r="N54" i="142"/>
  <c r="N55" i="142"/>
  <c r="N58" i="142"/>
  <c r="N62" i="142" s="1"/>
  <c r="N59" i="142"/>
  <c r="N60" i="142"/>
  <c r="N61" i="142"/>
  <c r="B62" i="142"/>
  <c r="C62" i="142"/>
  <c r="D62" i="142"/>
  <c r="E62" i="142"/>
  <c r="F62" i="142"/>
  <c r="G62" i="142"/>
  <c r="H62" i="142"/>
  <c r="I62" i="142"/>
  <c r="J62" i="142"/>
  <c r="K62" i="142"/>
  <c r="L62" i="142"/>
  <c r="M62" i="142"/>
  <c r="N71" i="142"/>
  <c r="N72" i="142"/>
  <c r="N73" i="142"/>
  <c r="N76" i="142"/>
  <c r="N77" i="142"/>
  <c r="L64" i="142" l="1"/>
  <c r="N26" i="142"/>
  <c r="N64" i="142" s="1"/>
  <c r="G26" i="142"/>
  <c r="G64" i="142" s="1"/>
  <c r="C64" i="142"/>
  <c r="E26" i="142"/>
  <c r="E64" i="142" s="1"/>
  <c r="I64" i="142"/>
  <c r="N25" i="142"/>
  <c r="M64" i="142"/>
  <c r="L56" i="142"/>
  <c r="L63" i="142" s="1"/>
  <c r="J56" i="142"/>
  <c r="J63" i="142" s="1"/>
  <c r="J64" i="142" s="1"/>
  <c r="N56" i="142"/>
  <c r="N63" i="142" s="1"/>
  <c r="B89" i="139" l="1"/>
  <c r="B86" i="139"/>
  <c r="B82" i="139"/>
  <c r="B78" i="139"/>
  <c r="M70" i="139"/>
  <c r="L70" i="139"/>
  <c r="K70" i="139"/>
  <c r="J70" i="139"/>
  <c r="I70" i="139"/>
  <c r="H70" i="139"/>
  <c r="G70" i="139"/>
  <c r="F70" i="139"/>
  <c r="E70" i="139"/>
  <c r="D70" i="139"/>
  <c r="C70" i="139"/>
  <c r="B70" i="139"/>
  <c r="M65" i="139"/>
  <c r="L65" i="139"/>
  <c r="K65" i="139"/>
  <c r="J65" i="139"/>
  <c r="I65" i="139"/>
  <c r="H65" i="139"/>
  <c r="G65" i="139"/>
  <c r="F65" i="139"/>
  <c r="E65" i="139"/>
  <c r="D65" i="139"/>
  <c r="C65" i="139"/>
  <c r="B65" i="139"/>
  <c r="I53" i="139"/>
  <c r="G53" i="139"/>
  <c r="N52" i="139"/>
  <c r="N51" i="139"/>
  <c r="N50" i="139"/>
  <c r="N49" i="139"/>
  <c r="N48" i="139"/>
  <c r="N47" i="139"/>
  <c r="N46" i="139"/>
  <c r="N45" i="139"/>
  <c r="N44" i="139"/>
  <c r="N43" i="139"/>
  <c r="M42" i="139"/>
  <c r="L42" i="139"/>
  <c r="K42" i="139"/>
  <c r="J42" i="139"/>
  <c r="I42" i="139"/>
  <c r="H42" i="139"/>
  <c r="G42" i="139"/>
  <c r="F42" i="139"/>
  <c r="E42" i="139"/>
  <c r="D42" i="139"/>
  <c r="C42" i="139"/>
  <c r="B42" i="139"/>
  <c r="N42" i="139" s="1"/>
  <c r="N41" i="139"/>
  <c r="N40" i="139"/>
  <c r="N39" i="139"/>
  <c r="M38" i="139"/>
  <c r="L38" i="139"/>
  <c r="K38" i="139"/>
  <c r="J38" i="139"/>
  <c r="I38" i="139"/>
  <c r="H38" i="139"/>
  <c r="G38" i="139"/>
  <c r="F38" i="139"/>
  <c r="E38" i="139"/>
  <c r="D38" i="139"/>
  <c r="C38" i="139"/>
  <c r="B38" i="139"/>
  <c r="N38" i="139" s="1"/>
  <c r="N37" i="139"/>
  <c r="N36" i="139"/>
  <c r="N35" i="139"/>
  <c r="N34" i="139"/>
  <c r="M33" i="139"/>
  <c r="L33" i="139"/>
  <c r="K33" i="139"/>
  <c r="J33" i="139"/>
  <c r="I33" i="139"/>
  <c r="H33" i="139"/>
  <c r="G33" i="139"/>
  <c r="F33" i="139"/>
  <c r="E33" i="139"/>
  <c r="D33" i="139"/>
  <c r="C33" i="139"/>
  <c r="B33" i="139"/>
  <c r="N33" i="139" s="1"/>
  <c r="N31" i="139"/>
  <c r="N30" i="139"/>
  <c r="N29" i="139"/>
  <c r="N28" i="139"/>
  <c r="N27" i="139"/>
  <c r="N26" i="139"/>
  <c r="N25" i="139"/>
  <c r="N24" i="139"/>
  <c r="M23" i="139"/>
  <c r="M53" i="139" s="1"/>
  <c r="L23" i="139"/>
  <c r="L53" i="139" s="1"/>
  <c r="K23" i="139"/>
  <c r="K53" i="139" s="1"/>
  <c r="J23" i="139"/>
  <c r="J53" i="139" s="1"/>
  <c r="I23" i="139"/>
  <c r="H23" i="139"/>
  <c r="H53" i="139" s="1"/>
  <c r="H55" i="139" s="1"/>
  <c r="G23" i="139"/>
  <c r="F23" i="139"/>
  <c r="F53" i="139" s="1"/>
  <c r="F55" i="139" s="1"/>
  <c r="E23" i="139"/>
  <c r="E53" i="139" s="1"/>
  <c r="D23" i="139"/>
  <c r="D53" i="139" s="1"/>
  <c r="C23" i="139"/>
  <c r="C53" i="139" s="1"/>
  <c r="B23" i="139"/>
  <c r="N23" i="139" s="1"/>
  <c r="M20" i="139"/>
  <c r="L20" i="139"/>
  <c r="K20" i="139"/>
  <c r="J20" i="139"/>
  <c r="I20" i="139"/>
  <c r="I55" i="139" s="1"/>
  <c r="H20" i="139"/>
  <c r="G20" i="139"/>
  <c r="G55" i="139" s="1"/>
  <c r="F20" i="139"/>
  <c r="E20" i="139"/>
  <c r="E55" i="139" s="1"/>
  <c r="D20" i="139"/>
  <c r="D55" i="139" s="1"/>
  <c r="C20" i="139"/>
  <c r="C55" i="139" s="1"/>
  <c r="B20" i="139"/>
  <c r="N19" i="139"/>
  <c r="N18" i="139"/>
  <c r="N17" i="139"/>
  <c r="N16" i="139"/>
  <c r="N15" i="139"/>
  <c r="N14" i="139"/>
  <c r="N20" i="139" s="1"/>
  <c r="N11" i="139"/>
  <c r="L55" i="139" l="1"/>
  <c r="M55" i="139"/>
  <c r="N55" i="139"/>
  <c r="J55" i="139"/>
  <c r="K55" i="139"/>
  <c r="N53" i="139"/>
  <c r="N57" i="139" s="1"/>
  <c r="B53" i="139"/>
  <c r="B57" i="139" s="1"/>
  <c r="C11" i="139" s="1"/>
  <c r="C57" i="139" s="1"/>
  <c r="D11" i="139" s="1"/>
  <c r="D57" i="139" s="1"/>
  <c r="E11" i="139" s="1"/>
  <c r="E57" i="139" s="1"/>
  <c r="F11" i="139" s="1"/>
  <c r="F57" i="139" s="1"/>
  <c r="G11" i="139" s="1"/>
  <c r="G57" i="139" s="1"/>
  <c r="H11" i="139" s="1"/>
  <c r="H57" i="139" s="1"/>
  <c r="I11" i="139" s="1"/>
  <c r="I57" i="139" s="1"/>
  <c r="J11" i="139" s="1"/>
  <c r="J57" i="139" s="1"/>
  <c r="K11" i="139" s="1"/>
  <c r="K57" i="139" s="1"/>
  <c r="L11" i="139" s="1"/>
  <c r="L57" i="139" s="1"/>
  <c r="M11" i="139" s="1"/>
  <c r="M57" i="139" s="1"/>
  <c r="B55" i="139" l="1"/>
</calcChain>
</file>

<file path=xl/sharedStrings.xml><?xml version="1.0" encoding="utf-8"?>
<sst xmlns="http://schemas.openxmlformats.org/spreadsheetml/2006/main" count="199" uniqueCount="139">
  <si>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</si>
  <si>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</si>
  <si>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</si>
  <si>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</si>
  <si>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</si>
  <si>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INSTITUTO DE REABILITAÇÃO LUCY MONTORO 2023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</si>
  <si>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</si>
  <si>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</si>
  <si>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</si>
  <si>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</si>
  <si>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</si>
  <si>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</si>
  <si>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</si>
  <si>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</si>
  <si>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</si>
  <si>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</si>
  <si>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</si>
  <si>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</si>
  <si>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</si>
  <si>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</si>
  <si>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</si>
  <si>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</si>
  <si>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</si>
  <si>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</si>
  <si>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</si>
  <si>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</si>
  <si>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</si>
  <si>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</si>
  <si>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</si>
  <si>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</si>
  <si>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</si>
  <si>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</si>
  <si>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</si>
  <si>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</si>
  <si>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</si>
  <si>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</si>
  <si>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</si>
  <si>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</si>
  <si>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</si>
  <si>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</si>
  <si>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</si>
  <si>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</si>
  <si>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</si>
  <si>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</si>
  <si>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</si>
  <si>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</si>
  <si>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</si>
  <si>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</si>
  <si>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</si>
  <si>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</si>
  <si>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</si>
  <si>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</si>
  <si>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</si>
  <si>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</si>
  <si>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</si>
  <si>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</si>
  <si>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</si>
  <si>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</si>
  <si>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</si>
  <si>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</si>
  <si>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</si>
  <si>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</si>
  <si>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</si>
  <si>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</si>
  <si>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</si>
  <si>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</si>
  <si>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</si>
  <si>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</si>
  <si>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</si>
  <si>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</si>
  <si>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</si>
  <si>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</si>
  <si>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</si>
  <si>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</si>
  <si>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</si>
  <si>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</si>
  <si>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</si>
  <si>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</si>
  <si>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</si>
  <si>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</si>
  <si>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</si>
  <si>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</si>
  <si>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</si>
  <si>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</si>
  <si>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</si>
  <si>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</si>
  <si>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</si>
  <si>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</si>
  <si>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</si>
  <si>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</si>
  <si>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</si>
  <si>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</si>
  <si>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</si>
  <si>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</si>
  <si>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</si>
  <si>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</si>
  <si>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</si>
  <si>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</si>
  <si>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</si>
  <si>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</si>
  <si>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</si>
  <si>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</si>
  <si>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</si>
  <si>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</si>
  <si>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</si>
  <si>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</si>
  <si>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</si>
  <si>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</si>
  <si>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</si>
  <si>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</si>
  <si>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</si>
  <si>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</si>
  <si>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</si>
  <si>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</si>
  <si>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</si>
  <si>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</si>
  <si>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</si>
  <si>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</si>
  <si>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</si>
  <si>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</si>
  <si>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</si>
  <si>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</si>
  <si>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</si>
  <si>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</si>
  <si>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</si>
  <si>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</si>
  <si>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</si>
  <si>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</si>
  <si>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</si>
  <si>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</si>
  <si>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</si>
  <si>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</si>
  <si>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</si>
  <si>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</si>
  <si>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</si>
  <si>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Aporte Financeiro em Janeiro/24</t>
  </si>
  <si>
    <t>Taxa de cartão pré-pago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</si>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</sst>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6">
    <xf numFmtId="0" fontId="0" fillId="0" borderId="0"/>
    <xf numFmtId="0" fontId="1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5" fillId="0" borderId="0"/>
    <xf numFmtId="164" fontId="24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5" fillId="0" borderId="0" xfId="0" applyFont="1" applyAlignment="1" applyProtection="1">
      <alignment vertical="center"/>
      <protection locked="0"/>
    </xf>
    <xf numFmtId="164" fontId="3" fillId="0" borderId="0" xfId="0" applyNumberFormat="1" applyFont="1"/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43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vertical="center"/>
    </xf>
    <xf numFmtId="39" fontId="14" fillId="2" borderId="6" xfId="0" applyNumberFormat="1" applyFont="1" applyFill="1" applyBorder="1" applyAlignment="1">
      <alignment horizontal="center" vertical="center"/>
    </xf>
    <xf numFmtId="39" fontId="16" fillId="0" borderId="7" xfId="18" applyNumberFormat="1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39" fontId="18" fillId="0" borderId="0" xfId="18" applyNumberFormat="1" applyFont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39" fontId="18" fillId="0" borderId="9" xfId="18" applyNumberFormat="1" applyFont="1" applyBorder="1" applyAlignment="1" applyProtection="1">
      <alignment vertical="center"/>
      <protection locked="0"/>
    </xf>
    <xf numFmtId="0" fontId="32" fillId="0" borderId="10" xfId="0" applyFont="1" applyBorder="1" applyAlignment="1">
      <alignment vertical="center"/>
    </xf>
    <xf numFmtId="39" fontId="18" fillId="0" borderId="7" xfId="18" applyNumberFormat="1" applyFont="1" applyBorder="1" applyAlignment="1" applyProtection="1">
      <alignment vertical="center"/>
      <protection locked="0"/>
    </xf>
    <xf numFmtId="39" fontId="18" fillId="0" borderId="7" xfId="18" applyNumberFormat="1" applyFont="1" applyBorder="1" applyProtection="1">
      <protection locked="0"/>
    </xf>
    <xf numFmtId="39" fontId="18" fillId="0" borderId="11" xfId="18" applyNumberFormat="1" applyFont="1" applyBorder="1" applyAlignment="1">
      <alignment vertical="center"/>
    </xf>
    <xf numFmtId="39" fontId="18" fillId="0" borderId="7" xfId="18" applyNumberFormat="1" applyFont="1" applyFill="1" applyBorder="1" applyAlignment="1" applyProtection="1">
      <alignment vertical="center"/>
      <protection locked="0"/>
    </xf>
    <xf numFmtId="39" fontId="18" fillId="0" borderId="7" xfId="18" applyNumberFormat="1" applyFont="1" applyFill="1" applyBorder="1" applyProtection="1">
      <protection locked="0"/>
    </xf>
    <xf numFmtId="0" fontId="8" fillId="2" borderId="12" xfId="0" applyFont="1" applyFill="1" applyBorder="1" applyAlignment="1">
      <alignment vertical="center"/>
    </xf>
    <xf numFmtId="39" fontId="14" fillId="2" borderId="13" xfId="18" applyNumberFormat="1" applyFont="1" applyFill="1" applyBorder="1" applyAlignment="1">
      <alignment vertical="center"/>
    </xf>
    <xf numFmtId="39" fontId="14" fillId="2" borderId="14" xfId="18" applyNumberFormat="1" applyFont="1" applyFill="1" applyBorder="1" applyAlignment="1">
      <alignment vertical="center"/>
    </xf>
    <xf numFmtId="39" fontId="18" fillId="0" borderId="8" xfId="18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/>
    </xf>
    <xf numFmtId="39" fontId="18" fillId="0" borderId="9" xfId="18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9" fontId="16" fillId="0" borderId="7" xfId="18" applyNumberFormat="1" applyFont="1" applyFill="1" applyBorder="1" applyAlignment="1" applyProtection="1">
      <alignment vertical="center"/>
      <protection locked="0"/>
    </xf>
    <xf numFmtId="39" fontId="16" fillId="0" borderId="11" xfId="18" applyNumberFormat="1" applyFont="1" applyBorder="1" applyAlignment="1">
      <alignment vertical="center"/>
    </xf>
    <xf numFmtId="39" fontId="14" fillId="2" borderId="15" xfId="18" applyNumberFormat="1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39" fontId="22" fillId="0" borderId="7" xfId="18" applyNumberFormat="1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>
      <alignment vertical="center"/>
    </xf>
    <xf numFmtId="39" fontId="20" fillId="0" borderId="7" xfId="18" applyNumberFormat="1" applyFont="1" applyBorder="1" applyAlignment="1" applyProtection="1">
      <alignment vertical="center"/>
      <protection locked="0"/>
    </xf>
    <xf numFmtId="0" fontId="22" fillId="0" borderId="16" xfId="0" applyFont="1" applyBorder="1" applyAlignment="1">
      <alignment vertical="center"/>
    </xf>
    <xf numFmtId="39" fontId="21" fillId="2" borderId="15" xfId="18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39" fontId="22" fillId="0" borderId="7" xfId="18" applyNumberFormat="1" applyFont="1" applyFill="1" applyBorder="1" applyAlignment="1" applyProtection="1">
      <alignment horizontal="center" vertical="center"/>
      <protection locked="0"/>
    </xf>
    <xf numFmtId="39" fontId="22" fillId="0" borderId="7" xfId="18" applyNumberFormat="1" applyFont="1" applyBorder="1" applyAlignment="1" applyProtection="1">
      <alignment vertical="center"/>
      <protection locked="0"/>
    </xf>
    <xf numFmtId="39" fontId="22" fillId="0" borderId="7" xfId="18" applyNumberFormat="1" applyFont="1" applyFill="1" applyBorder="1" applyAlignment="1" applyProtection="1">
      <alignment vertical="center"/>
      <protection locked="0"/>
    </xf>
    <xf numFmtId="0" fontId="20" fillId="0" borderId="10" xfId="0" applyFont="1" applyBorder="1" applyAlignment="1">
      <alignment vertical="center"/>
    </xf>
    <xf numFmtId="39" fontId="20" fillId="0" borderId="7" xfId="18" applyNumberFormat="1" applyFont="1" applyFill="1" applyBorder="1" applyAlignment="1" applyProtection="1">
      <alignment vertical="center"/>
      <protection locked="0"/>
    </xf>
    <xf numFmtId="0" fontId="28" fillId="0" borderId="17" xfId="0" applyFont="1" applyBorder="1" applyAlignment="1">
      <alignment vertical="center"/>
    </xf>
    <xf numFmtId="0" fontId="29" fillId="0" borderId="18" xfId="0" applyFont="1" applyBorder="1" applyAlignment="1">
      <alignment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20" xfId="0" applyFont="1" applyFill="1" applyBorder="1" applyAlignment="1">
      <alignment vertical="center" wrapText="1"/>
    </xf>
    <xf numFmtId="0" fontId="29" fillId="3" borderId="21" xfId="0" applyFont="1" applyFill="1" applyBorder="1" applyAlignment="1">
      <alignment vertical="center" wrapText="1"/>
    </xf>
    <xf numFmtId="0" fontId="29" fillId="3" borderId="22" xfId="0" applyFont="1" applyFill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43" fontId="27" fillId="0" borderId="19" xfId="0" applyNumberFormat="1" applyFont="1" applyBorder="1" applyAlignment="1">
      <alignment horizontal="right" vertical="center" wrapText="1"/>
    </xf>
    <xf numFmtId="4" fontId="29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3" fontId="29" fillId="0" borderId="19" xfId="18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30" fillId="0" borderId="19" xfId="0" applyFont="1" applyBorder="1" applyAlignment="1">
      <alignment vertical="center" wrapText="1"/>
    </xf>
    <xf numFmtId="4" fontId="29" fillId="0" borderId="19" xfId="0" applyNumberFormat="1" applyFont="1" applyBorder="1" applyAlignment="1">
      <alignment horizontal="right" vertical="center"/>
    </xf>
    <xf numFmtId="0" fontId="27" fillId="0" borderId="19" xfId="0" applyFont="1" applyBorder="1" applyAlignment="1">
      <alignment vertical="center"/>
    </xf>
    <xf numFmtId="43" fontId="29" fillId="0" borderId="19" xfId="18" applyFont="1" applyFill="1" applyBorder="1" applyAlignment="1">
      <alignment horizontal="right" vertical="center" wrapText="1"/>
    </xf>
    <xf numFmtId="0" fontId="29" fillId="0" borderId="19" xfId="0" applyFont="1" applyBorder="1" applyAlignment="1">
      <alignment vertical="center"/>
    </xf>
    <xf numFmtId="43" fontId="29" fillId="0" borderId="19" xfId="18" applyFont="1" applyFill="1" applyBorder="1" applyAlignment="1">
      <alignment horizontal="right" vertical="center"/>
    </xf>
    <xf numFmtId="165" fontId="29" fillId="0" borderId="19" xfId="0" applyNumberFormat="1" applyFont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3" fontId="27" fillId="0" borderId="0" xfId="18" applyFont="1" applyAlignment="1">
      <alignment vertical="center"/>
    </xf>
    <xf numFmtId="0" fontId="28" fillId="4" borderId="17" xfId="0" applyFont="1" applyFill="1" applyBorder="1" applyAlignment="1">
      <alignment vertical="center"/>
    </xf>
    <xf numFmtId="43" fontId="27" fillId="0" borderId="21" xfId="0" applyNumberFormat="1" applyFont="1" applyBorder="1" applyAlignment="1">
      <alignment horizontal="right" vertical="center" wrapText="1"/>
    </xf>
    <xf numFmtId="165" fontId="29" fillId="0" borderId="22" xfId="0" applyNumberFormat="1" applyFont="1" applyBorder="1" applyAlignment="1">
      <alignment horizontal="right" vertical="center" wrapText="1"/>
    </xf>
    <xf numFmtId="43" fontId="30" fillId="0" borderId="19" xfId="0" applyNumberFormat="1" applyFont="1" applyBorder="1" applyAlignment="1">
      <alignment horizontal="right" vertical="center" wrapText="1"/>
    </xf>
    <xf numFmtId="0" fontId="28" fillId="5" borderId="17" xfId="0" applyFont="1" applyFill="1" applyBorder="1" applyAlignment="1">
      <alignment vertical="center"/>
    </xf>
    <xf numFmtId="43" fontId="27" fillId="0" borderId="20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horizontal="center" vertical="center" wrapText="1"/>
    </xf>
    <xf numFmtId="0" fontId="27" fillId="0" borderId="18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43" fontId="2" fillId="0" borderId="0" xfId="18" applyFont="1" applyFill="1"/>
    <xf numFmtId="14" fontId="2" fillId="0" borderId="0" xfId="0" applyNumberFormat="1" applyFont="1" applyAlignment="1">
      <alignment horizontal="center"/>
    </xf>
    <xf numFmtId="39" fontId="20" fillId="0" borderId="0" xfId="18" applyNumberFormat="1" applyFont="1" applyBorder="1" applyAlignment="1" applyProtection="1">
      <alignment vertical="center"/>
      <protection locked="0"/>
    </xf>
    <xf numFmtId="39" fontId="18" fillId="0" borderId="0" xfId="18" applyNumberFormat="1" applyFont="1" applyBorder="1" applyProtection="1">
      <protection locked="0"/>
    </xf>
    <xf numFmtId="0" fontId="27" fillId="4" borderId="19" xfId="0" applyFont="1" applyFill="1" applyBorder="1" applyAlignment="1">
      <alignment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43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</cellXfs>
  <cellStyles count="106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8" sqref="C78"/>
    </sheetView>
  </sheetViews>
  <sheetFormatPr defaultColWidth="9.140625" defaultRowHeight="12.75" x14ac:dyDescent="0.25"/>
  <cols>
    <col min="1" max="1" width="45.5703125" style="20" customWidth="1"/>
    <col min="2" max="5" width="17.42578125" style="20" customWidth="1"/>
    <col min="6" max="6" width="14.85546875" style="20" customWidth="1"/>
    <col min="7" max="7" width="15.5703125" style="20" customWidth="1"/>
    <col min="8" max="8" width="15.7109375" style="20" customWidth="1"/>
    <col min="9" max="9" width="14.28515625" style="20" customWidth="1"/>
    <col min="10" max="10" width="15.140625" style="20" bestFit="1" customWidth="1"/>
    <col min="11" max="11" width="13.85546875" style="20" customWidth="1"/>
    <col min="12" max="12" width="15.7109375" style="20" bestFit="1" customWidth="1"/>
    <col min="13" max="13" width="15.5703125" style="20" customWidth="1"/>
    <col min="14" max="14" width="16.140625" style="20" customWidth="1"/>
    <col min="15" max="16384" width="9.140625" style="20"/>
  </cols>
  <sheetData>
    <row r="1" spans="1:14" ht="15" customHeight="1" x14ac:dyDescent="0.25">
      <c r="A1" s="106" t="s">
        <v>84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5" customHeight="1" x14ac:dyDescent="0.25">
      <c r="A2" s="107" t="s">
        <v>85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15" customHeight="1" x14ac:dyDescent="0.25">
      <c r="A3" s="108" t="s">
        <v>86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" customHeight="1" thickBot="1" x14ac:dyDescent="0.3">
      <c r="A4" s="66" t="s">
        <v>87</v>
      </c>
    </row>
    <row r="5" spans="1:14" ht="15" customHeight="1" thickBot="1" x14ac:dyDescent="0.3"/>
    <row r="6" spans="1:14" s="19" customFormat="1" ht="15" customHeight="1" thickBot="1" x14ac:dyDescent="0.3">
      <c r="A6" s="67"/>
      <c r="B6" s="68" t="s">
        <v>61</v>
      </c>
      <c r="C6" s="68" t="s">
        <v>62</v>
      </c>
      <c r="D6" s="68" t="s">
        <v>63</v>
      </c>
      <c r="E6" s="68" t="s">
        <v>64</v>
      </c>
      <c r="F6" s="68" t="s">
        <v>65</v>
      </c>
      <c r="G6" s="68" t="s">
        <v>66</v>
      </c>
      <c r="H6" s="68" t="s">
        <v>67</v>
      </c>
      <c r="I6" s="68" t="s">
        <v>68</v>
      </c>
      <c r="J6" s="68" t="s">
        <v>69</v>
      </c>
      <c r="K6" s="68" t="s">
        <v>70</v>
      </c>
      <c r="L6" s="68" t="s">
        <v>71</v>
      </c>
      <c r="M6" s="68" t="s">
        <v>72</v>
      </c>
      <c r="N6" s="68" t="s">
        <v>76</v>
      </c>
    </row>
    <row r="7" spans="1:14" ht="15" customHeight="1" thickBot="1" x14ac:dyDescent="0.3">
      <c r="A7" s="69" t="s">
        <v>88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</row>
    <row r="8" spans="1:14" ht="42.75" customHeight="1" thickBot="1" x14ac:dyDescent="0.3">
      <c r="A8" s="72" t="s">
        <v>89</v>
      </c>
      <c r="B8" s="73">
        <v>3265843.2000000002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>
        <f>SUM(B8:M8)</f>
        <v>3265843.2000000002</v>
      </c>
    </row>
    <row r="9" spans="1:14" ht="15" customHeight="1" thickBot="1" x14ac:dyDescent="0.3">
      <c r="A9" s="72" t="s">
        <v>90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4">
        <f>SUM(B9:M9)</f>
        <v>0</v>
      </c>
    </row>
    <row r="10" spans="1:14" ht="22.5" customHeight="1" thickBot="1" x14ac:dyDescent="0.3">
      <c r="A10" s="72" t="s">
        <v>91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4">
        <f>SUM(B10:M10)</f>
        <v>0</v>
      </c>
    </row>
    <row r="11" spans="1:14" ht="15" customHeight="1" thickBot="1" x14ac:dyDescent="0.3">
      <c r="A11" s="75" t="s">
        <v>92</v>
      </c>
      <c r="B11" s="74">
        <f t="shared" ref="B11:N11" si="0">SUM(B8:B10)</f>
        <v>3265843.2000000002</v>
      </c>
      <c r="C11" s="74">
        <f t="shared" si="0"/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  <c r="J11" s="74">
        <f t="shared" si="0"/>
        <v>0</v>
      </c>
      <c r="K11" s="74">
        <f t="shared" si="0"/>
        <v>0</v>
      </c>
      <c r="L11" s="74">
        <f t="shared" si="0"/>
        <v>0</v>
      </c>
      <c r="M11" s="74">
        <f t="shared" si="0"/>
        <v>0</v>
      </c>
      <c r="N11" s="74">
        <f t="shared" si="0"/>
        <v>3265843.2000000002</v>
      </c>
    </row>
    <row r="12" spans="1:14" ht="15" customHeight="1" thickBot="1" x14ac:dyDescent="0.3">
      <c r="A12" s="72" t="s">
        <v>93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4">
        <f>SUM(B12:M12)</f>
        <v>0</v>
      </c>
    </row>
    <row r="13" spans="1:14" ht="15" customHeight="1" thickBot="1" x14ac:dyDescent="0.3">
      <c r="A13" s="72" t="s">
        <v>94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4">
        <f>SUM(B13:M13)</f>
        <v>0</v>
      </c>
    </row>
    <row r="14" spans="1:14" ht="15" customHeight="1" thickBot="1" x14ac:dyDescent="0.3">
      <c r="A14" s="75" t="s">
        <v>95</v>
      </c>
      <c r="B14" s="76">
        <f t="shared" ref="B14:N14" si="1">SUM(B12:B13)</f>
        <v>0</v>
      </c>
      <c r="C14" s="76">
        <f t="shared" si="1"/>
        <v>0</v>
      </c>
      <c r="D14" s="76">
        <f t="shared" si="1"/>
        <v>0</v>
      </c>
      <c r="E14" s="76">
        <f t="shared" si="1"/>
        <v>0</v>
      </c>
      <c r="F14" s="76">
        <f t="shared" si="1"/>
        <v>0</v>
      </c>
      <c r="G14" s="76">
        <f t="shared" si="1"/>
        <v>0</v>
      </c>
      <c r="H14" s="76">
        <f t="shared" si="1"/>
        <v>0</v>
      </c>
      <c r="I14" s="76">
        <f t="shared" si="1"/>
        <v>0</v>
      </c>
      <c r="J14" s="76">
        <f t="shared" si="1"/>
        <v>0</v>
      </c>
      <c r="K14" s="76">
        <f t="shared" si="1"/>
        <v>0</v>
      </c>
      <c r="L14" s="76">
        <f t="shared" si="1"/>
        <v>0</v>
      </c>
      <c r="M14" s="76">
        <f t="shared" si="1"/>
        <v>0</v>
      </c>
      <c r="N14" s="76">
        <f t="shared" si="1"/>
        <v>0</v>
      </c>
    </row>
    <row r="15" spans="1:14" ht="15" customHeight="1" thickBot="1" x14ac:dyDescent="0.3">
      <c r="A15" s="72" t="s">
        <v>23</v>
      </c>
      <c r="B15" s="73">
        <v>22458.79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7">
        <f>SUM(B15:M15)</f>
        <v>22458.79</v>
      </c>
    </row>
    <row r="16" spans="1:14" s="19" customFormat="1" ht="15" customHeight="1" thickBot="1" x14ac:dyDescent="0.3">
      <c r="A16" s="75" t="s">
        <v>24</v>
      </c>
      <c r="B16" s="78">
        <f t="shared" ref="B16:N16" si="2">SUM(B17:B20)</f>
        <v>0</v>
      </c>
      <c r="C16" s="78">
        <f t="shared" si="2"/>
        <v>0</v>
      </c>
      <c r="D16" s="78">
        <f t="shared" si="2"/>
        <v>0</v>
      </c>
      <c r="E16" s="78">
        <f t="shared" si="2"/>
        <v>0</v>
      </c>
      <c r="F16" s="78">
        <f t="shared" si="2"/>
        <v>0</v>
      </c>
      <c r="G16" s="78">
        <f t="shared" si="2"/>
        <v>0</v>
      </c>
      <c r="H16" s="78">
        <f t="shared" si="2"/>
        <v>0</v>
      </c>
      <c r="I16" s="78">
        <f t="shared" si="2"/>
        <v>0</v>
      </c>
      <c r="J16" s="78">
        <f t="shared" si="2"/>
        <v>0</v>
      </c>
      <c r="K16" s="78">
        <f t="shared" si="2"/>
        <v>0</v>
      </c>
      <c r="L16" s="78">
        <f t="shared" si="2"/>
        <v>0</v>
      </c>
      <c r="M16" s="78">
        <f t="shared" si="2"/>
        <v>0</v>
      </c>
      <c r="N16" s="78">
        <f t="shared" si="2"/>
        <v>0</v>
      </c>
    </row>
    <row r="17" spans="1:14" ht="15" customHeight="1" thickBot="1" x14ac:dyDescent="0.3">
      <c r="A17" s="72" t="s">
        <v>96</v>
      </c>
      <c r="B17" s="73">
        <v>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7">
        <f>SUM(B17:M17)</f>
        <v>0</v>
      </c>
    </row>
    <row r="18" spans="1:14" ht="26.25" thickBot="1" x14ac:dyDescent="0.3">
      <c r="A18" s="102" t="s">
        <v>97</v>
      </c>
      <c r="B18" s="73"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7">
        <f>SUM(B18:M18)</f>
        <v>0</v>
      </c>
    </row>
    <row r="19" spans="1:14" ht="15" customHeight="1" thickBot="1" x14ac:dyDescent="0.3">
      <c r="A19" s="72" t="s">
        <v>98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/>
      <c r="M19" s="73"/>
      <c r="N19" s="77">
        <f>SUM(B19:M19)</f>
        <v>0</v>
      </c>
    </row>
    <row r="20" spans="1:14" ht="15" customHeight="1" thickBot="1" x14ac:dyDescent="0.3">
      <c r="A20" s="72" t="s">
        <v>25</v>
      </c>
      <c r="B20" s="73">
        <v>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7">
        <f>SUM(B20:M20)</f>
        <v>0</v>
      </c>
    </row>
    <row r="21" spans="1:14" s="19" customFormat="1" ht="15" customHeight="1" thickBot="1" x14ac:dyDescent="0.3">
      <c r="A21" s="75" t="s">
        <v>26</v>
      </c>
      <c r="B21" s="78">
        <f t="shared" ref="B21:L21" si="3">SUM(B22:B24)</f>
        <v>1818</v>
      </c>
      <c r="C21" s="78">
        <f t="shared" si="3"/>
        <v>0</v>
      </c>
      <c r="D21" s="78">
        <f t="shared" si="3"/>
        <v>0</v>
      </c>
      <c r="E21" s="78">
        <f t="shared" si="3"/>
        <v>0</v>
      </c>
      <c r="F21" s="78">
        <f t="shared" si="3"/>
        <v>0</v>
      </c>
      <c r="G21" s="78">
        <f t="shared" si="3"/>
        <v>0</v>
      </c>
      <c r="H21" s="78">
        <f t="shared" si="3"/>
        <v>0</v>
      </c>
      <c r="I21" s="78">
        <f t="shared" si="3"/>
        <v>0</v>
      </c>
      <c r="J21" s="78">
        <f t="shared" si="3"/>
        <v>0</v>
      </c>
      <c r="K21" s="78">
        <f t="shared" si="3"/>
        <v>0</v>
      </c>
      <c r="L21" s="78">
        <f t="shared" si="3"/>
        <v>0</v>
      </c>
      <c r="M21" s="78"/>
      <c r="N21" s="78">
        <f>SUM(N22:N24)</f>
        <v>1818</v>
      </c>
    </row>
    <row r="22" spans="1:14" ht="15" customHeight="1" thickBot="1" x14ac:dyDescent="0.3">
      <c r="A22" s="72" t="s">
        <v>99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7">
        <f>SUM(B22:M22)</f>
        <v>0</v>
      </c>
    </row>
    <row r="23" spans="1:14" ht="15" customHeight="1" thickBot="1" x14ac:dyDescent="0.3">
      <c r="A23" s="72" t="s">
        <v>100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7">
        <f>SUM(B23:M23)</f>
        <v>0</v>
      </c>
    </row>
    <row r="24" spans="1:14" ht="15" customHeight="1" thickBot="1" x14ac:dyDescent="0.3">
      <c r="A24" s="72" t="s">
        <v>101</v>
      </c>
      <c r="B24" s="73">
        <v>1818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7">
        <f>SUM(B24:M24)</f>
        <v>1818</v>
      </c>
    </row>
    <row r="25" spans="1:14" ht="15" customHeight="1" thickBot="1" x14ac:dyDescent="0.3">
      <c r="A25" s="75" t="s">
        <v>102</v>
      </c>
      <c r="B25" s="76">
        <f t="shared" ref="B25:N25" si="4">B16+B21+B15</f>
        <v>24276.79</v>
      </c>
      <c r="C25" s="76">
        <f t="shared" si="4"/>
        <v>0</v>
      </c>
      <c r="D25" s="76">
        <f t="shared" si="4"/>
        <v>0</v>
      </c>
      <c r="E25" s="76">
        <f t="shared" si="4"/>
        <v>0</v>
      </c>
      <c r="F25" s="76">
        <f t="shared" si="4"/>
        <v>0</v>
      </c>
      <c r="G25" s="76">
        <f t="shared" si="4"/>
        <v>0</v>
      </c>
      <c r="H25" s="76">
        <f t="shared" si="4"/>
        <v>0</v>
      </c>
      <c r="I25" s="76">
        <f t="shared" si="4"/>
        <v>0</v>
      </c>
      <c r="J25" s="76">
        <f t="shared" si="4"/>
        <v>0</v>
      </c>
      <c r="K25" s="76">
        <f t="shared" si="4"/>
        <v>0</v>
      </c>
      <c r="L25" s="76">
        <f t="shared" si="4"/>
        <v>0</v>
      </c>
      <c r="M25" s="76">
        <f t="shared" si="4"/>
        <v>0</v>
      </c>
      <c r="N25" s="76">
        <f t="shared" si="4"/>
        <v>24276.79</v>
      </c>
    </row>
    <row r="26" spans="1:14" ht="15" customHeight="1" thickBot="1" x14ac:dyDescent="0.3">
      <c r="A26" s="75" t="s">
        <v>103</v>
      </c>
      <c r="B26" s="74">
        <f t="shared" ref="B26:N26" si="5">SUM(B11+B14+B25)</f>
        <v>3290119.99</v>
      </c>
      <c r="C26" s="74">
        <f t="shared" si="5"/>
        <v>0</v>
      </c>
      <c r="D26" s="74">
        <f t="shared" si="5"/>
        <v>0</v>
      </c>
      <c r="E26" s="74">
        <f t="shared" si="5"/>
        <v>0</v>
      </c>
      <c r="F26" s="74">
        <f t="shared" si="5"/>
        <v>0</v>
      </c>
      <c r="G26" s="74">
        <f t="shared" si="5"/>
        <v>0</v>
      </c>
      <c r="H26" s="74">
        <f t="shared" si="5"/>
        <v>0</v>
      </c>
      <c r="I26" s="74">
        <f t="shared" si="5"/>
        <v>0</v>
      </c>
      <c r="J26" s="74">
        <f t="shared" si="5"/>
        <v>0</v>
      </c>
      <c r="K26" s="74">
        <f t="shared" si="5"/>
        <v>0</v>
      </c>
      <c r="L26" s="74">
        <f t="shared" si="5"/>
        <v>0</v>
      </c>
      <c r="M26" s="74">
        <f t="shared" si="5"/>
        <v>0</v>
      </c>
      <c r="N26" s="74">
        <f t="shared" si="5"/>
        <v>3290119.99</v>
      </c>
    </row>
    <row r="27" spans="1:14" ht="15" customHeight="1" thickBot="1" x14ac:dyDescent="0.3">
      <c r="A27" s="69" t="s">
        <v>104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</row>
    <row r="28" spans="1:14" ht="15" customHeight="1" thickBot="1" x14ac:dyDescent="0.3">
      <c r="A28" s="75" t="s">
        <v>105</v>
      </c>
      <c r="B28" s="74">
        <f t="shared" ref="B28:N28" si="6">SUM(B29:B35)</f>
        <v>1983984.6700000002</v>
      </c>
      <c r="C28" s="74">
        <f t="shared" si="6"/>
        <v>0</v>
      </c>
      <c r="D28" s="74">
        <f t="shared" si="6"/>
        <v>0</v>
      </c>
      <c r="E28" s="74">
        <f t="shared" si="6"/>
        <v>0</v>
      </c>
      <c r="F28" s="74">
        <f t="shared" si="6"/>
        <v>0</v>
      </c>
      <c r="G28" s="74">
        <f t="shared" si="6"/>
        <v>0</v>
      </c>
      <c r="H28" s="74">
        <f t="shared" si="6"/>
        <v>0</v>
      </c>
      <c r="I28" s="74">
        <f t="shared" si="6"/>
        <v>0</v>
      </c>
      <c r="J28" s="74">
        <f t="shared" si="6"/>
        <v>0</v>
      </c>
      <c r="K28" s="74">
        <f t="shared" si="6"/>
        <v>0</v>
      </c>
      <c r="L28" s="74">
        <f t="shared" si="6"/>
        <v>0</v>
      </c>
      <c r="M28" s="74">
        <f t="shared" si="6"/>
        <v>0</v>
      </c>
      <c r="N28" s="74">
        <f t="shared" si="6"/>
        <v>1983984.6700000002</v>
      </c>
    </row>
    <row r="29" spans="1:14" ht="15" customHeight="1" thickBot="1" x14ac:dyDescent="0.3">
      <c r="A29" s="72" t="s">
        <v>30</v>
      </c>
      <c r="B29" s="73">
        <v>1322874.04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>
        <f t="shared" ref="N29:N34" si="7">SUM(B29:M29)</f>
        <v>1322874.04</v>
      </c>
    </row>
    <row r="30" spans="1:14" ht="15" customHeight="1" thickBot="1" x14ac:dyDescent="0.3">
      <c r="A30" s="72" t="s">
        <v>31</v>
      </c>
      <c r="B30" s="73">
        <v>212208.28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>
        <f t="shared" si="7"/>
        <v>212208.28</v>
      </c>
    </row>
    <row r="31" spans="1:14" ht="15" customHeight="1" thickBot="1" x14ac:dyDescent="0.3">
      <c r="A31" s="72" t="s">
        <v>32</v>
      </c>
      <c r="B31" s="73">
        <v>16404.759999999998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>
        <f t="shared" si="7"/>
        <v>16404.759999999998</v>
      </c>
    </row>
    <row r="32" spans="1:14" ht="15" customHeight="1" thickBot="1" x14ac:dyDescent="0.3">
      <c r="A32" s="72" t="s">
        <v>33</v>
      </c>
      <c r="B32" s="73">
        <v>131851.64000000001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>
        <f t="shared" si="7"/>
        <v>131851.64000000001</v>
      </c>
    </row>
    <row r="33" spans="1:14" ht="15" customHeight="1" thickBot="1" x14ac:dyDescent="0.3">
      <c r="A33" s="72" t="s">
        <v>34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>
        <f t="shared" si="7"/>
        <v>0</v>
      </c>
    </row>
    <row r="34" spans="1:14" ht="15" customHeight="1" thickBot="1" x14ac:dyDescent="0.3">
      <c r="A34" s="72" t="s">
        <v>37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4">
        <f t="shared" si="7"/>
        <v>0</v>
      </c>
    </row>
    <row r="35" spans="1:14" ht="15" customHeight="1" thickBot="1" x14ac:dyDescent="0.3">
      <c r="A35" s="75" t="s">
        <v>106</v>
      </c>
      <c r="B35" s="78">
        <f t="shared" ref="B35:N35" si="8">SUM(B36:B37)</f>
        <v>300645.95</v>
      </c>
      <c r="C35" s="78">
        <f t="shared" si="8"/>
        <v>0</v>
      </c>
      <c r="D35" s="78">
        <f t="shared" si="8"/>
        <v>0</v>
      </c>
      <c r="E35" s="78">
        <f t="shared" si="8"/>
        <v>0</v>
      </c>
      <c r="F35" s="78">
        <f t="shared" si="8"/>
        <v>0</v>
      </c>
      <c r="G35" s="78">
        <f t="shared" si="8"/>
        <v>0</v>
      </c>
      <c r="H35" s="78">
        <f t="shared" si="8"/>
        <v>0</v>
      </c>
      <c r="I35" s="78">
        <f t="shared" si="8"/>
        <v>0</v>
      </c>
      <c r="J35" s="78">
        <f t="shared" si="8"/>
        <v>0</v>
      </c>
      <c r="K35" s="78">
        <f t="shared" si="8"/>
        <v>0</v>
      </c>
      <c r="L35" s="78">
        <f t="shared" si="8"/>
        <v>0</v>
      </c>
      <c r="M35" s="78">
        <f t="shared" si="8"/>
        <v>0</v>
      </c>
      <c r="N35" s="78">
        <f t="shared" si="8"/>
        <v>300645.95</v>
      </c>
    </row>
    <row r="36" spans="1:14" ht="15" customHeight="1" thickBot="1" x14ac:dyDescent="0.3">
      <c r="A36" s="79" t="s">
        <v>107</v>
      </c>
      <c r="B36" s="73">
        <v>130824.19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80">
        <f>SUM(B36:M36)</f>
        <v>130824.19</v>
      </c>
    </row>
    <row r="37" spans="1:14" ht="15" customHeight="1" thickBot="1" x14ac:dyDescent="0.3">
      <c r="A37" s="79" t="s">
        <v>108</v>
      </c>
      <c r="B37" s="73">
        <v>169821.76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80">
        <f>SUM(B37:M37)</f>
        <v>169821.76</v>
      </c>
    </row>
    <row r="38" spans="1:14" ht="15" customHeight="1" thickBot="1" x14ac:dyDescent="0.3">
      <c r="A38" s="75" t="s">
        <v>38</v>
      </c>
      <c r="B38" s="74">
        <f t="shared" ref="B38:N38" si="9">B39</f>
        <v>824323.70000000007</v>
      </c>
      <c r="C38" s="74">
        <f t="shared" si="9"/>
        <v>0</v>
      </c>
      <c r="D38" s="74">
        <f t="shared" si="9"/>
        <v>0</v>
      </c>
      <c r="E38" s="74">
        <f t="shared" si="9"/>
        <v>0</v>
      </c>
      <c r="F38" s="74">
        <f t="shared" si="9"/>
        <v>0</v>
      </c>
      <c r="G38" s="74">
        <f t="shared" si="9"/>
        <v>0</v>
      </c>
      <c r="H38" s="74">
        <f t="shared" si="9"/>
        <v>0</v>
      </c>
      <c r="I38" s="74">
        <f t="shared" si="9"/>
        <v>0</v>
      </c>
      <c r="J38" s="74">
        <f t="shared" si="9"/>
        <v>0</v>
      </c>
      <c r="K38" s="74">
        <f t="shared" si="9"/>
        <v>0</v>
      </c>
      <c r="L38" s="74">
        <f t="shared" si="9"/>
        <v>0</v>
      </c>
      <c r="M38" s="74">
        <f t="shared" si="9"/>
        <v>0</v>
      </c>
      <c r="N38" s="74">
        <f t="shared" si="9"/>
        <v>824323.70000000007</v>
      </c>
    </row>
    <row r="39" spans="1:14" ht="15" customHeight="1" thickBot="1" x14ac:dyDescent="0.3">
      <c r="A39" s="75" t="s">
        <v>39</v>
      </c>
      <c r="B39" s="74">
        <f t="shared" ref="B39:N39" si="10">SUM(B40:B42)</f>
        <v>824323.70000000007</v>
      </c>
      <c r="C39" s="74">
        <f t="shared" si="10"/>
        <v>0</v>
      </c>
      <c r="D39" s="74">
        <f t="shared" si="10"/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  <c r="I39" s="74">
        <f t="shared" si="10"/>
        <v>0</v>
      </c>
      <c r="J39" s="74">
        <f t="shared" si="10"/>
        <v>0</v>
      </c>
      <c r="K39" s="74">
        <f t="shared" si="10"/>
        <v>0</v>
      </c>
      <c r="L39" s="74">
        <f t="shared" si="10"/>
        <v>0</v>
      </c>
      <c r="M39" s="74">
        <f t="shared" si="10"/>
        <v>0</v>
      </c>
      <c r="N39" s="74">
        <f t="shared" si="10"/>
        <v>824323.70000000007</v>
      </c>
    </row>
    <row r="40" spans="1:14" ht="15" customHeight="1" thickBot="1" x14ac:dyDescent="0.3">
      <c r="A40" s="81" t="s">
        <v>40</v>
      </c>
      <c r="B40" s="73">
        <v>14531.93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2">
        <f>SUM(B40:M40)</f>
        <v>14531.93</v>
      </c>
    </row>
    <row r="41" spans="1:14" ht="15" customHeight="1" thickBot="1" x14ac:dyDescent="0.3">
      <c r="A41" s="81" t="s">
        <v>41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>
        <f>SUM(B41:M41)</f>
        <v>0</v>
      </c>
    </row>
    <row r="42" spans="1:14" ht="15" customHeight="1" thickBot="1" x14ac:dyDescent="0.3">
      <c r="A42" s="81" t="s">
        <v>42</v>
      </c>
      <c r="B42" s="73">
        <v>809791.77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82">
        <f>SUM(B42:M42)</f>
        <v>809791.77</v>
      </c>
    </row>
    <row r="43" spans="1:14" ht="15" customHeight="1" thickBot="1" x14ac:dyDescent="0.3">
      <c r="A43" s="83" t="s">
        <v>109</v>
      </c>
      <c r="B43" s="78">
        <f t="shared" ref="B43:N43" si="11">SUM(B44:B46)</f>
        <v>286666.05</v>
      </c>
      <c r="C43" s="78">
        <f t="shared" si="11"/>
        <v>0</v>
      </c>
      <c r="D43" s="78">
        <f t="shared" si="11"/>
        <v>0</v>
      </c>
      <c r="E43" s="78">
        <f t="shared" si="11"/>
        <v>0</v>
      </c>
      <c r="F43" s="78">
        <f t="shared" si="11"/>
        <v>0</v>
      </c>
      <c r="G43" s="78">
        <f t="shared" si="11"/>
        <v>0</v>
      </c>
      <c r="H43" s="78">
        <f t="shared" si="11"/>
        <v>0</v>
      </c>
      <c r="I43" s="78">
        <f t="shared" si="11"/>
        <v>0</v>
      </c>
      <c r="J43" s="78">
        <f t="shared" si="11"/>
        <v>0</v>
      </c>
      <c r="K43" s="78">
        <f t="shared" si="11"/>
        <v>0</v>
      </c>
      <c r="L43" s="78">
        <f t="shared" si="11"/>
        <v>0</v>
      </c>
      <c r="M43" s="78">
        <f t="shared" si="11"/>
        <v>0</v>
      </c>
      <c r="N43" s="78">
        <f t="shared" si="11"/>
        <v>286666.05</v>
      </c>
    </row>
    <row r="44" spans="1:14" ht="14.25" customHeight="1" thickBot="1" x14ac:dyDescent="0.3">
      <c r="A44" s="81" t="s">
        <v>110</v>
      </c>
      <c r="B44" s="73">
        <v>140663.82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84">
        <f t="shared" ref="N44:N55" si="12">SUM(B44:M44)</f>
        <v>140663.82</v>
      </c>
    </row>
    <row r="45" spans="1:14" ht="14.25" customHeight="1" thickBot="1" x14ac:dyDescent="0.3">
      <c r="A45" s="81" t="s">
        <v>111</v>
      </c>
      <c r="B45" s="73">
        <v>109528.24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84">
        <f t="shared" si="12"/>
        <v>109528.24</v>
      </c>
    </row>
    <row r="46" spans="1:14" ht="15" customHeight="1" thickBot="1" x14ac:dyDescent="0.3">
      <c r="A46" s="81" t="s">
        <v>112</v>
      </c>
      <c r="B46" s="73">
        <v>36473.99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84">
        <f t="shared" si="12"/>
        <v>36473.99</v>
      </c>
    </row>
    <row r="47" spans="1:14" ht="15.75" customHeight="1" thickBot="1" x14ac:dyDescent="0.3">
      <c r="A47" s="72" t="s">
        <v>48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84">
        <f t="shared" si="12"/>
        <v>0</v>
      </c>
    </row>
    <row r="48" spans="1:14" ht="15" customHeight="1" thickBot="1" x14ac:dyDescent="0.3">
      <c r="A48" s="72" t="s">
        <v>49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84">
        <f t="shared" si="12"/>
        <v>0</v>
      </c>
    </row>
    <row r="49" spans="1:14" ht="15" customHeight="1" thickBot="1" x14ac:dyDescent="0.3">
      <c r="A49" s="72" t="s">
        <v>50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84">
        <f t="shared" si="12"/>
        <v>0</v>
      </c>
    </row>
    <row r="50" spans="1:14" ht="15" customHeight="1" thickBot="1" x14ac:dyDescent="0.3">
      <c r="A50" s="72" t="s">
        <v>113</v>
      </c>
      <c r="B50" s="73">
        <v>227760.21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84">
        <f t="shared" si="12"/>
        <v>227760.21</v>
      </c>
    </row>
    <row r="51" spans="1:14" ht="15" customHeight="1" thickBot="1" x14ac:dyDescent="0.3">
      <c r="A51" s="72" t="s">
        <v>52</v>
      </c>
      <c r="B51" s="73">
        <v>42765.87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84">
        <f t="shared" si="12"/>
        <v>42765.87</v>
      </c>
    </row>
    <row r="52" spans="1:14" ht="15" customHeight="1" thickBot="1" x14ac:dyDescent="0.3">
      <c r="A52" s="72" t="s">
        <v>53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84">
        <f t="shared" si="12"/>
        <v>0</v>
      </c>
    </row>
    <row r="53" spans="1:14" ht="15" customHeight="1" thickBot="1" x14ac:dyDescent="0.3">
      <c r="A53" s="72" t="s">
        <v>54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84">
        <f t="shared" si="12"/>
        <v>0</v>
      </c>
    </row>
    <row r="54" spans="1:14" ht="15" customHeight="1" thickBot="1" x14ac:dyDescent="0.3">
      <c r="A54" s="72" t="s">
        <v>114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84">
        <f t="shared" si="12"/>
        <v>0</v>
      </c>
    </row>
    <row r="55" spans="1:14" ht="15" customHeight="1" thickBot="1" x14ac:dyDescent="0.3">
      <c r="A55" s="72" t="s">
        <v>57</v>
      </c>
      <c r="B55" s="73">
        <v>41837.449999999997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84">
        <f t="shared" si="12"/>
        <v>41837.449999999997</v>
      </c>
    </row>
    <row r="56" spans="1:14" ht="15" customHeight="1" thickBot="1" x14ac:dyDescent="0.3">
      <c r="A56" s="75" t="s">
        <v>115</v>
      </c>
      <c r="B56" s="74">
        <f t="shared" ref="B56:N56" si="13">B28+B38+B43+B50+B51+B52+B53+B54+B55+B47+B48+B49</f>
        <v>3407337.95</v>
      </c>
      <c r="C56" s="74">
        <f t="shared" si="13"/>
        <v>0</v>
      </c>
      <c r="D56" s="74">
        <f t="shared" si="13"/>
        <v>0</v>
      </c>
      <c r="E56" s="74">
        <f t="shared" si="13"/>
        <v>0</v>
      </c>
      <c r="F56" s="74">
        <f t="shared" si="13"/>
        <v>0</v>
      </c>
      <c r="G56" s="74">
        <f t="shared" si="13"/>
        <v>0</v>
      </c>
      <c r="H56" s="74">
        <f t="shared" si="13"/>
        <v>0</v>
      </c>
      <c r="I56" s="74">
        <f t="shared" si="13"/>
        <v>0</v>
      </c>
      <c r="J56" s="74">
        <f t="shared" si="13"/>
        <v>0</v>
      </c>
      <c r="K56" s="74">
        <f t="shared" si="13"/>
        <v>0</v>
      </c>
      <c r="L56" s="74">
        <f t="shared" si="13"/>
        <v>0</v>
      </c>
      <c r="M56" s="74">
        <f t="shared" si="13"/>
        <v>0</v>
      </c>
      <c r="N56" s="74">
        <f t="shared" si="13"/>
        <v>3407337.95</v>
      </c>
    </row>
    <row r="57" spans="1:14" ht="15" customHeight="1" thickBot="1" x14ac:dyDescent="0.3">
      <c r="A57" s="69" t="s">
        <v>55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</row>
    <row r="58" spans="1:14" ht="15" customHeight="1" thickBot="1" x14ac:dyDescent="0.3">
      <c r="A58" s="72" t="s">
        <v>116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85">
        <f>SUM(B58:M58)</f>
        <v>0</v>
      </c>
    </row>
    <row r="59" spans="1:14" ht="15" customHeight="1" thickBot="1" x14ac:dyDescent="0.3">
      <c r="A59" s="72" t="s">
        <v>117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85">
        <f>SUM(B59:M59)</f>
        <v>0</v>
      </c>
    </row>
    <row r="60" spans="1:14" ht="15" customHeight="1" thickBot="1" x14ac:dyDescent="0.3">
      <c r="A60" s="72" t="s">
        <v>118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85">
        <f>SUM(B60:M60)</f>
        <v>0</v>
      </c>
    </row>
    <row r="61" spans="1:14" ht="15" customHeight="1" thickBot="1" x14ac:dyDescent="0.3">
      <c r="A61" s="72" t="s">
        <v>119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85">
        <f>SUM(B61:M61)</f>
        <v>0</v>
      </c>
    </row>
    <row r="62" spans="1:14" ht="15" customHeight="1" thickBot="1" x14ac:dyDescent="0.3">
      <c r="A62" s="75" t="s">
        <v>120</v>
      </c>
      <c r="B62" s="78">
        <f t="shared" ref="B62:N62" si="14">SUM(B58:B61)</f>
        <v>0</v>
      </c>
      <c r="C62" s="78">
        <f t="shared" si="14"/>
        <v>0</v>
      </c>
      <c r="D62" s="78">
        <f t="shared" si="14"/>
        <v>0</v>
      </c>
      <c r="E62" s="78">
        <f t="shared" si="14"/>
        <v>0</v>
      </c>
      <c r="F62" s="78">
        <f t="shared" si="14"/>
        <v>0</v>
      </c>
      <c r="G62" s="78">
        <f t="shared" si="14"/>
        <v>0</v>
      </c>
      <c r="H62" s="78">
        <f t="shared" si="14"/>
        <v>0</v>
      </c>
      <c r="I62" s="78">
        <f t="shared" si="14"/>
        <v>0</v>
      </c>
      <c r="J62" s="78">
        <f t="shared" si="14"/>
        <v>0</v>
      </c>
      <c r="K62" s="78">
        <f t="shared" si="14"/>
        <v>0</v>
      </c>
      <c r="L62" s="78">
        <f t="shared" si="14"/>
        <v>0</v>
      </c>
      <c r="M62" s="78">
        <f t="shared" si="14"/>
        <v>0</v>
      </c>
      <c r="N62" s="85">
        <f t="shared" si="14"/>
        <v>0</v>
      </c>
    </row>
    <row r="63" spans="1:14" ht="15" customHeight="1" thickBot="1" x14ac:dyDescent="0.3">
      <c r="A63" s="75" t="s">
        <v>121</v>
      </c>
      <c r="B63" s="78">
        <f t="shared" ref="B63:N63" si="15">B56+B62</f>
        <v>3407337.95</v>
      </c>
      <c r="C63" s="78">
        <f t="shared" si="15"/>
        <v>0</v>
      </c>
      <c r="D63" s="78">
        <f t="shared" si="15"/>
        <v>0</v>
      </c>
      <c r="E63" s="78">
        <f t="shared" si="15"/>
        <v>0</v>
      </c>
      <c r="F63" s="78">
        <f t="shared" si="15"/>
        <v>0</v>
      </c>
      <c r="G63" s="78">
        <f t="shared" si="15"/>
        <v>0</v>
      </c>
      <c r="H63" s="78">
        <f t="shared" si="15"/>
        <v>0</v>
      </c>
      <c r="I63" s="78">
        <f t="shared" si="15"/>
        <v>0</v>
      </c>
      <c r="J63" s="78">
        <f t="shared" si="15"/>
        <v>0</v>
      </c>
      <c r="K63" s="78">
        <f t="shared" si="15"/>
        <v>0</v>
      </c>
      <c r="L63" s="78">
        <f t="shared" si="15"/>
        <v>0</v>
      </c>
      <c r="M63" s="78">
        <f t="shared" si="15"/>
        <v>0</v>
      </c>
      <c r="N63" s="85">
        <f t="shared" si="15"/>
        <v>3407337.95</v>
      </c>
    </row>
    <row r="64" spans="1:14" ht="15" customHeight="1" thickBot="1" x14ac:dyDescent="0.3">
      <c r="A64" s="75" t="s">
        <v>122</v>
      </c>
      <c r="B64" s="78">
        <f t="shared" ref="B64:N64" si="16">B26-B63</f>
        <v>-117217.95999999996</v>
      </c>
      <c r="C64" s="78">
        <f t="shared" si="16"/>
        <v>0</v>
      </c>
      <c r="D64" s="78">
        <f t="shared" si="16"/>
        <v>0</v>
      </c>
      <c r="E64" s="78">
        <f t="shared" si="16"/>
        <v>0</v>
      </c>
      <c r="F64" s="78">
        <f t="shared" si="16"/>
        <v>0</v>
      </c>
      <c r="G64" s="78">
        <f t="shared" si="16"/>
        <v>0</v>
      </c>
      <c r="H64" s="78">
        <f t="shared" si="16"/>
        <v>0</v>
      </c>
      <c r="I64" s="78">
        <f t="shared" si="16"/>
        <v>0</v>
      </c>
      <c r="J64" s="78">
        <f t="shared" si="16"/>
        <v>0</v>
      </c>
      <c r="K64" s="78">
        <f t="shared" si="16"/>
        <v>0</v>
      </c>
      <c r="L64" s="78">
        <f t="shared" si="16"/>
        <v>0</v>
      </c>
      <c r="M64" s="78">
        <f t="shared" si="16"/>
        <v>0</v>
      </c>
      <c r="N64" s="82">
        <f t="shared" si="16"/>
        <v>-117217.95999999996</v>
      </c>
    </row>
    <row r="65" spans="1:14" ht="15" customHeight="1" x14ac:dyDescent="0.25">
      <c r="A65" s="86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</row>
    <row r="66" spans="1:14" ht="15" customHeight="1" x14ac:dyDescent="0.25">
      <c r="A66" s="86"/>
      <c r="B66" s="21"/>
      <c r="C66" s="21"/>
      <c r="D66" s="21"/>
      <c r="E66" s="21"/>
      <c r="F66" s="21"/>
      <c r="G66" s="21"/>
      <c r="H66" s="22"/>
      <c r="I66" s="22"/>
      <c r="N66" s="21"/>
    </row>
    <row r="67" spans="1:14" ht="15" customHeight="1" thickBot="1" x14ac:dyDescent="0.3">
      <c r="A67" s="88" t="s">
        <v>123</v>
      </c>
      <c r="B67" s="21"/>
      <c r="C67" s="21"/>
      <c r="D67" s="21"/>
      <c r="E67" s="21"/>
      <c r="F67" s="21"/>
      <c r="G67" s="21"/>
      <c r="H67" s="22"/>
      <c r="I67" s="22"/>
      <c r="N67" s="21"/>
    </row>
    <row r="68" spans="1:14" ht="15" customHeight="1" thickBot="1" x14ac:dyDescent="0.3">
      <c r="A68" s="72" t="s">
        <v>124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15" customHeight="1" x14ac:dyDescent="0.25">
      <c r="A69" s="86"/>
      <c r="B69" s="21"/>
      <c r="C69" s="21"/>
      <c r="D69" s="21"/>
      <c r="E69" s="21"/>
      <c r="F69" s="21"/>
      <c r="G69" s="21"/>
      <c r="H69" s="22"/>
      <c r="I69" s="22"/>
      <c r="N69" s="21"/>
    </row>
    <row r="70" spans="1:14" ht="15" customHeight="1" thickBot="1" x14ac:dyDescent="0.3">
      <c r="A70" s="66" t="s">
        <v>125</v>
      </c>
      <c r="B70" s="21"/>
      <c r="C70" s="21"/>
      <c r="D70" s="21"/>
      <c r="E70" s="21"/>
      <c r="F70" s="21"/>
      <c r="G70" s="21"/>
      <c r="H70" s="22"/>
      <c r="I70" s="22"/>
      <c r="N70" s="21"/>
    </row>
    <row r="71" spans="1:14" ht="15" customHeight="1" thickBot="1" x14ac:dyDescent="0.3">
      <c r="A71" s="72" t="s">
        <v>126</v>
      </c>
      <c r="B71" s="73">
        <v>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85">
        <f>D71</f>
        <v>0</v>
      </c>
    </row>
    <row r="72" spans="1:14" ht="15" customHeight="1" thickBot="1" x14ac:dyDescent="0.3">
      <c r="A72" s="72" t="s">
        <v>49</v>
      </c>
      <c r="B72" s="73">
        <v>0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85">
        <f>D72</f>
        <v>0</v>
      </c>
    </row>
    <row r="73" spans="1:14" ht="15" customHeight="1" thickBot="1" x14ac:dyDescent="0.3">
      <c r="A73" s="72" t="s">
        <v>50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85">
        <f>D73</f>
        <v>0</v>
      </c>
    </row>
    <row r="74" spans="1:14" ht="15" customHeight="1" x14ac:dyDescent="0.25">
      <c r="A74" s="86"/>
      <c r="B74" s="21"/>
      <c r="C74" s="21"/>
      <c r="D74" s="21"/>
      <c r="E74" s="21"/>
      <c r="F74" s="21"/>
      <c r="G74" s="21"/>
      <c r="H74" s="22"/>
      <c r="I74" s="22"/>
      <c r="N74" s="21"/>
    </row>
    <row r="75" spans="1:14" ht="15" customHeight="1" thickBot="1" x14ac:dyDescent="0.3">
      <c r="A75" s="66" t="s">
        <v>127</v>
      </c>
      <c r="B75" s="21"/>
      <c r="C75" s="21"/>
      <c r="D75" s="21"/>
      <c r="E75" s="21"/>
      <c r="F75" s="21"/>
      <c r="G75" s="21"/>
      <c r="H75" s="22"/>
      <c r="I75" s="22"/>
      <c r="N75" s="21"/>
    </row>
    <row r="76" spans="1:14" ht="15" customHeight="1" thickBot="1" x14ac:dyDescent="0.3">
      <c r="A76" s="72" t="s">
        <v>128</v>
      </c>
      <c r="B76" s="73">
        <v>3120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85">
        <f>SUM(B76:M76)</f>
        <v>3120</v>
      </c>
    </row>
    <row r="77" spans="1:14" ht="15" customHeight="1" thickBot="1" x14ac:dyDescent="0.3">
      <c r="A77" s="72" t="s">
        <v>116</v>
      </c>
      <c r="B77" s="73">
        <v>0</v>
      </c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85">
        <f>SUM(B77:M77)</f>
        <v>0</v>
      </c>
    </row>
    <row r="78" spans="1:14" ht="15" customHeight="1" x14ac:dyDescent="0.25">
      <c r="A78" s="86"/>
      <c r="B78" s="21"/>
      <c r="C78" s="21"/>
      <c r="D78" s="21"/>
      <c r="E78" s="21"/>
      <c r="F78" s="21"/>
      <c r="G78" s="21"/>
      <c r="H78" s="22"/>
      <c r="I78" s="22"/>
      <c r="N78" s="21"/>
    </row>
    <row r="79" spans="1:14" ht="15" customHeight="1" thickBot="1" x14ac:dyDescent="0.3">
      <c r="A79" s="92" t="s">
        <v>129</v>
      </c>
      <c r="B79" s="21"/>
      <c r="C79" s="21"/>
      <c r="D79" s="21"/>
      <c r="E79" s="21"/>
      <c r="F79" s="21"/>
      <c r="G79" s="21"/>
      <c r="H79" s="22"/>
      <c r="I79" s="22"/>
      <c r="N79" s="21"/>
    </row>
    <row r="80" spans="1:14" ht="25.5" customHeight="1" thickBot="1" x14ac:dyDescent="0.3">
      <c r="A80" s="72" t="s">
        <v>130</v>
      </c>
      <c r="B80" s="73">
        <v>0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85"/>
    </row>
    <row r="81" spans="1:14" ht="15" customHeight="1" x14ac:dyDescent="0.25">
      <c r="A81" s="86"/>
      <c r="B81" s="21"/>
      <c r="C81" s="21"/>
      <c r="D81" s="21"/>
      <c r="E81" s="21"/>
      <c r="F81" s="21"/>
      <c r="G81" s="21"/>
      <c r="H81" s="22"/>
      <c r="I81" s="22"/>
      <c r="N81" s="21"/>
    </row>
    <row r="82" spans="1:14" ht="15" customHeight="1" thickBot="1" x14ac:dyDescent="0.3">
      <c r="A82" s="92" t="s">
        <v>131</v>
      </c>
      <c r="B82" s="21"/>
      <c r="C82" s="21"/>
      <c r="D82" s="21"/>
      <c r="E82" s="21"/>
      <c r="F82" s="21"/>
      <c r="G82" s="21"/>
      <c r="H82" s="22"/>
      <c r="I82" s="22"/>
      <c r="N82" s="21"/>
    </row>
    <row r="83" spans="1:14" ht="20.25" customHeight="1" thickBot="1" x14ac:dyDescent="0.3">
      <c r="A83" s="72" t="s">
        <v>124</v>
      </c>
      <c r="B83" s="93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90"/>
    </row>
    <row r="84" spans="1:14" ht="15" customHeight="1" x14ac:dyDescent="0.25">
      <c r="A84" s="86"/>
      <c r="B84" s="21"/>
      <c r="C84" s="21"/>
      <c r="D84" s="21"/>
      <c r="E84" s="21"/>
      <c r="F84" s="21"/>
      <c r="G84" s="21"/>
      <c r="H84" s="22"/>
      <c r="I84" s="22"/>
      <c r="N84" s="21"/>
    </row>
    <row r="85" spans="1:14" ht="15" customHeight="1" thickBot="1" x14ac:dyDescent="0.3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</row>
    <row r="86" spans="1:14" ht="15" customHeight="1" thickBot="1" x14ac:dyDescent="0.3">
      <c r="A86" s="72"/>
      <c r="B86" s="94" t="s">
        <v>80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</row>
    <row r="87" spans="1:14" ht="15" customHeight="1" thickBot="1" x14ac:dyDescent="0.3">
      <c r="A87" s="95"/>
      <c r="B87" s="94" t="s">
        <v>61</v>
      </c>
      <c r="C87" s="103" t="s">
        <v>138</v>
      </c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5"/>
    </row>
    <row r="88" spans="1:14" ht="15" customHeight="1" thickBot="1" x14ac:dyDescent="0.3">
      <c r="A88" s="96"/>
      <c r="B88" s="94" t="s">
        <v>62</v>
      </c>
      <c r="C88" s="103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5"/>
    </row>
    <row r="89" spans="1:14" ht="15" customHeight="1" thickBot="1" x14ac:dyDescent="0.3">
      <c r="A89" s="96"/>
      <c r="B89" s="94" t="s">
        <v>63</v>
      </c>
      <c r="C89" s="103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5"/>
    </row>
    <row r="90" spans="1:14" ht="15" customHeight="1" thickBot="1" x14ac:dyDescent="0.3">
      <c r="A90" s="96"/>
      <c r="B90" s="94" t="s">
        <v>64</v>
      </c>
      <c r="C90" s="103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1:14" ht="15" customHeight="1" thickBot="1" x14ac:dyDescent="0.3">
      <c r="A91" s="96"/>
      <c r="B91" s="94" t="s">
        <v>65</v>
      </c>
      <c r="C91" s="103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5"/>
    </row>
    <row r="92" spans="1:14" ht="15" customHeight="1" thickBot="1" x14ac:dyDescent="0.3">
      <c r="A92" s="96"/>
      <c r="B92" s="94" t="s">
        <v>66</v>
      </c>
      <c r="C92" s="103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5"/>
    </row>
    <row r="93" spans="1:14" ht="15" customHeight="1" thickBot="1" x14ac:dyDescent="0.3">
      <c r="A93" s="96"/>
      <c r="B93" s="94" t="s">
        <v>67</v>
      </c>
      <c r="C93" s="103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5"/>
    </row>
    <row r="94" spans="1:14" ht="15" customHeight="1" thickBot="1" x14ac:dyDescent="0.3">
      <c r="A94" s="96"/>
      <c r="B94" s="94" t="s">
        <v>68</v>
      </c>
      <c r="C94" s="103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5"/>
    </row>
    <row r="95" spans="1:14" ht="15" customHeight="1" thickBot="1" x14ac:dyDescent="0.3">
      <c r="A95" s="96"/>
      <c r="B95" s="94" t="s">
        <v>69</v>
      </c>
      <c r="C95" s="10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5"/>
    </row>
    <row r="96" spans="1:14" ht="15" customHeight="1" thickBot="1" x14ac:dyDescent="0.3">
      <c r="A96" s="96"/>
      <c r="B96" s="94" t="s">
        <v>70</v>
      </c>
      <c r="C96" s="103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5"/>
    </row>
    <row r="97" spans="1:14" s="87" customFormat="1" ht="15" customHeight="1" thickBot="1" x14ac:dyDescent="0.3">
      <c r="A97" s="96"/>
      <c r="B97" s="94" t="s">
        <v>71</v>
      </c>
      <c r="C97" s="103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5"/>
    </row>
    <row r="98" spans="1:14" s="87" customFormat="1" ht="15" customHeight="1" thickBot="1" x14ac:dyDescent="0.3">
      <c r="A98" s="96"/>
      <c r="B98" s="94" t="s">
        <v>72</v>
      </c>
      <c r="C98" s="103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</row>
    <row r="99" spans="1:14" ht="36" customHeight="1" thickBot="1" x14ac:dyDescent="0.3">
      <c r="A99" s="97"/>
      <c r="B99" s="94" t="s">
        <v>132</v>
      </c>
      <c r="C99" s="103" t="s">
        <v>137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5"/>
    </row>
    <row r="100" spans="1:14" x14ac:dyDescent="0.25">
      <c r="C100" s="22"/>
      <c r="G100" s="22"/>
      <c r="J100" s="22"/>
      <c r="L100" s="22"/>
    </row>
    <row r="102" spans="1:14" x14ac:dyDescent="0.25">
      <c r="B102" s="23"/>
      <c r="C102" s="23"/>
      <c r="M102" s="87"/>
      <c r="N102" s="87"/>
    </row>
    <row r="103" spans="1:14" x14ac:dyDescent="0.25">
      <c r="B103" s="23"/>
      <c r="C103" s="23"/>
    </row>
  </sheetData>
  <autoFilter ref="A6:N73" xr:uid="{00000000-0009-0000-0000-000001000000}"/>
  <mergeCells count="18">
    <mergeCell ref="A1:N1"/>
    <mergeCell ref="A2:N2"/>
    <mergeCell ref="A3:N3"/>
    <mergeCell ref="A85:N85"/>
    <mergeCell ref="C86:N86"/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T91"/>
  <sheetViews>
    <sheetView tabSelected="1" workbookViewId="0">
      <selection activeCell="A59" sqref="A59"/>
    </sheetView>
  </sheetViews>
  <sheetFormatPr defaultColWidth="7.7109375" defaultRowHeight="15" x14ac:dyDescent="0.25"/>
  <cols>
    <col min="1" max="1" width="60.42578125" style="12" customWidth="1"/>
    <col min="2" max="4" width="15.42578125" style="6" bestFit="1" customWidth="1"/>
    <col min="5" max="5" width="15.7109375" style="6" customWidth="1"/>
    <col min="6" max="7" width="15.85546875" style="6" customWidth="1"/>
    <col min="8" max="8" width="15.42578125" style="6" customWidth="1"/>
    <col min="9" max="9" width="17.28515625" style="6" customWidth="1"/>
    <col min="10" max="11" width="15.5703125" style="6" customWidth="1"/>
    <col min="12" max="12" width="15.7109375" style="6" customWidth="1"/>
    <col min="13" max="13" width="15.42578125" style="6" customWidth="1"/>
    <col min="14" max="14" width="17.28515625" style="6" customWidth="1"/>
    <col min="15" max="15" width="7.7109375" style="6"/>
    <col min="16" max="16" width="9.85546875" style="6" bestFit="1" customWidth="1"/>
    <col min="17" max="17" width="12.85546875" style="6" bestFit="1" customWidth="1"/>
    <col min="18" max="19" width="7.7109375" style="6"/>
    <col min="20" max="20" width="9.85546875" style="6" bestFit="1" customWidth="1"/>
    <col min="21" max="16384" width="7.7109375" style="6"/>
  </cols>
  <sheetData>
    <row r="1" spans="1:15" s="2" customFormat="1" x14ac:dyDescent="0.25">
      <c r="A1" s="114" t="s">
        <v>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4"/>
    </row>
    <row r="2" spans="1:15" s="2" customFormat="1" x14ac:dyDescent="0.25">
      <c r="A2" s="114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24"/>
    </row>
    <row r="3" spans="1:15" s="2" customFormat="1" x14ac:dyDescent="0.25">
      <c r="A3" s="114" t="s">
        <v>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24"/>
    </row>
    <row r="4" spans="1:15" s="2" customFormat="1" x14ac:dyDescent="0.2">
      <c r="A4" s="25"/>
      <c r="B4" s="26"/>
      <c r="C4" s="24"/>
      <c r="D4" s="26"/>
      <c r="E4" s="24"/>
      <c r="F4" s="26"/>
      <c r="G4" s="3"/>
      <c r="H4" s="24"/>
      <c r="I4" s="24"/>
      <c r="J4" s="24"/>
      <c r="K4" s="24"/>
      <c r="L4" s="24"/>
      <c r="M4" s="24"/>
      <c r="N4" s="24"/>
      <c r="O4" s="24"/>
    </row>
    <row r="5" spans="1:15" s="2" customFormat="1" x14ac:dyDescent="0.25">
      <c r="A5" s="4"/>
      <c r="D5" s="27" t="s">
        <v>4</v>
      </c>
      <c r="E5" s="28" t="s">
        <v>5</v>
      </c>
      <c r="F5" s="28"/>
      <c r="G5" s="28"/>
      <c r="H5" s="28"/>
      <c r="I5" s="5"/>
      <c r="J5" s="5"/>
      <c r="K5" s="5"/>
      <c r="L5" s="5"/>
      <c r="M5" s="5"/>
      <c r="N5" s="24"/>
      <c r="O5" s="24"/>
    </row>
    <row r="6" spans="1:15" s="2" customFormat="1" x14ac:dyDescent="0.25">
      <c r="A6" s="25"/>
      <c r="B6" s="26"/>
      <c r="C6" s="24"/>
      <c r="D6" s="26"/>
      <c r="E6" s="24"/>
      <c r="F6" s="26"/>
      <c r="G6" s="24"/>
      <c r="H6" s="24"/>
      <c r="I6" s="24"/>
      <c r="J6" s="24"/>
      <c r="K6" s="24"/>
      <c r="L6" s="24"/>
      <c r="M6" s="24"/>
      <c r="N6" s="24"/>
      <c r="O6" s="24"/>
    </row>
    <row r="7" spans="1:15" s="2" customFormat="1" x14ac:dyDescent="0.25">
      <c r="A7" s="25"/>
      <c r="B7" s="26"/>
      <c r="C7" s="24"/>
      <c r="D7" s="26"/>
      <c r="E7" s="24"/>
      <c r="F7" s="26"/>
      <c r="G7" s="24"/>
      <c r="H7" s="24"/>
      <c r="I7" s="24"/>
      <c r="J7" s="24"/>
      <c r="K7" s="24"/>
      <c r="L7" s="24"/>
      <c r="M7" s="24"/>
      <c r="N7" s="24"/>
      <c r="O7" s="24"/>
    </row>
    <row r="8" spans="1:15" ht="18" x14ac:dyDescent="0.25">
      <c r="A8" s="115" t="s">
        <v>134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</row>
    <row r="9" spans="1:15" ht="20.25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10" customFormat="1" ht="15.75" x14ac:dyDescent="0.25">
      <c r="A10" s="9"/>
      <c r="B10" s="29" t="s">
        <v>6</v>
      </c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11</v>
      </c>
      <c r="H10" s="29" t="s">
        <v>12</v>
      </c>
      <c r="I10" s="29" t="s">
        <v>13</v>
      </c>
      <c r="J10" s="29" t="s">
        <v>14</v>
      </c>
      <c r="K10" s="29" t="s">
        <v>15</v>
      </c>
      <c r="L10" s="29" t="s">
        <v>16</v>
      </c>
      <c r="M10" s="29" t="s">
        <v>17</v>
      </c>
      <c r="N10" s="30" t="s">
        <v>18</v>
      </c>
    </row>
    <row r="11" spans="1:15" s="11" customFormat="1" ht="15.75" x14ac:dyDescent="0.25">
      <c r="A11" s="31" t="s">
        <v>19</v>
      </c>
      <c r="B11" s="32">
        <v>2373085.09</v>
      </c>
      <c r="C11" s="32">
        <f t="shared" ref="C11:M11" si="0">B57</f>
        <v>2273482.83</v>
      </c>
      <c r="D11" s="32">
        <f t="shared" si="0"/>
        <v>2273482.83</v>
      </c>
      <c r="E11" s="32">
        <f t="shared" si="0"/>
        <v>2273482.83</v>
      </c>
      <c r="F11" s="32">
        <f t="shared" si="0"/>
        <v>2273482.83</v>
      </c>
      <c r="G11" s="32">
        <f t="shared" si="0"/>
        <v>2273482.83</v>
      </c>
      <c r="H11" s="32">
        <f t="shared" si="0"/>
        <v>2273482.83</v>
      </c>
      <c r="I11" s="32">
        <f t="shared" si="0"/>
        <v>2273482.83</v>
      </c>
      <c r="J11" s="32">
        <f t="shared" si="0"/>
        <v>2273482.83</v>
      </c>
      <c r="K11" s="32">
        <f t="shared" si="0"/>
        <v>2273482.83</v>
      </c>
      <c r="L11" s="32">
        <f t="shared" si="0"/>
        <v>2273482.83</v>
      </c>
      <c r="M11" s="32">
        <f t="shared" si="0"/>
        <v>2273482.83</v>
      </c>
      <c r="N11" s="33">
        <f>B11</f>
        <v>2373085.09</v>
      </c>
    </row>
    <row r="12" spans="1:15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5" x14ac:dyDescent="0.25">
      <c r="A13" s="36" t="s">
        <v>20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5" x14ac:dyDescent="0.2">
      <c r="A14" s="38" t="s">
        <v>21</v>
      </c>
      <c r="B14" s="39">
        <v>3265843.2000000002</v>
      </c>
      <c r="C14" s="39"/>
      <c r="D14" s="39"/>
      <c r="E14" s="39"/>
      <c r="F14" s="39"/>
      <c r="G14" s="39"/>
      <c r="H14" s="39"/>
      <c r="I14" s="39"/>
      <c r="J14" s="40"/>
      <c r="K14" s="39"/>
      <c r="L14" s="40"/>
      <c r="M14" s="40"/>
      <c r="N14" s="41">
        <f t="shared" ref="N14:N19" si="1">SUM(B14:M14)</f>
        <v>3265843.2000000002</v>
      </c>
    </row>
    <row r="15" spans="1:15" x14ac:dyDescent="0.2">
      <c r="A15" s="38" t="s">
        <v>22</v>
      </c>
      <c r="B15" s="39">
        <v>0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>
        <f t="shared" si="1"/>
        <v>0</v>
      </c>
    </row>
    <row r="16" spans="1:15" x14ac:dyDescent="0.2">
      <c r="A16" s="38" t="s">
        <v>23</v>
      </c>
      <c r="B16" s="39">
        <v>22452.660000000003</v>
      </c>
      <c r="C16" s="40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1">
        <f t="shared" si="1"/>
        <v>22452.660000000003</v>
      </c>
    </row>
    <row r="17" spans="1:20" x14ac:dyDescent="0.2">
      <c r="A17" s="38" t="s">
        <v>24</v>
      </c>
      <c r="B17" s="39">
        <v>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>
        <f t="shared" si="1"/>
        <v>0</v>
      </c>
    </row>
    <row r="18" spans="1:20" x14ac:dyDescent="0.2">
      <c r="A18" s="38" t="s">
        <v>25</v>
      </c>
      <c r="B18" s="39">
        <v>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>
        <f t="shared" si="1"/>
        <v>0</v>
      </c>
      <c r="Q18" s="3"/>
    </row>
    <row r="19" spans="1:20" x14ac:dyDescent="0.2">
      <c r="A19" s="38" t="s">
        <v>26</v>
      </c>
      <c r="B19" s="42">
        <v>244579.09</v>
      </c>
      <c r="C19" s="40"/>
      <c r="D19" s="40"/>
      <c r="E19" s="40"/>
      <c r="F19" s="40"/>
      <c r="G19" s="40"/>
      <c r="H19" s="43"/>
      <c r="I19" s="40"/>
      <c r="J19" s="43"/>
      <c r="K19" s="43"/>
      <c r="L19" s="40"/>
      <c r="M19" s="40"/>
      <c r="N19" s="41">
        <f t="shared" si="1"/>
        <v>244579.09</v>
      </c>
      <c r="Q19" s="3"/>
      <c r="R19" s="99"/>
      <c r="S19" s="1"/>
      <c r="T19" s="3"/>
    </row>
    <row r="20" spans="1:20" s="11" customFormat="1" ht="15.75" x14ac:dyDescent="0.2">
      <c r="A20" s="44" t="s">
        <v>27</v>
      </c>
      <c r="B20" s="45">
        <f t="shared" ref="B20:N20" si="2">SUM(B14:B19)</f>
        <v>3532874.95</v>
      </c>
      <c r="C20" s="45">
        <f t="shared" si="2"/>
        <v>0</v>
      </c>
      <c r="D20" s="45">
        <f t="shared" si="2"/>
        <v>0</v>
      </c>
      <c r="E20" s="45">
        <f t="shared" si="2"/>
        <v>0</v>
      </c>
      <c r="F20" s="45">
        <f t="shared" si="2"/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6">
        <f t="shared" si="2"/>
        <v>3532874.95</v>
      </c>
      <c r="R20" s="99"/>
      <c r="S20" s="1"/>
      <c r="T20" s="98"/>
    </row>
    <row r="21" spans="1:20" x14ac:dyDescent="0.25">
      <c r="A21" s="3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20" x14ac:dyDescent="0.2">
      <c r="A22" s="48" t="s">
        <v>28</v>
      </c>
      <c r="B22" s="37"/>
      <c r="C22" s="37"/>
      <c r="D22" s="37"/>
      <c r="E22" s="49"/>
      <c r="F22" s="49"/>
      <c r="G22" s="37"/>
      <c r="H22" s="37"/>
      <c r="I22" s="37"/>
      <c r="J22" s="37"/>
      <c r="K22" s="37"/>
      <c r="L22" s="37"/>
      <c r="M22" s="37"/>
      <c r="N22" s="37"/>
      <c r="T22" s="3"/>
    </row>
    <row r="23" spans="1:20" ht="15.75" x14ac:dyDescent="0.25">
      <c r="A23" s="50" t="s">
        <v>29</v>
      </c>
      <c r="B23" s="51">
        <f t="shared" ref="B23:M23" si="3">SUM(B24:B31)</f>
        <v>2273127.35</v>
      </c>
      <c r="C23" s="51">
        <f t="shared" si="3"/>
        <v>0</v>
      </c>
      <c r="D23" s="51">
        <f t="shared" si="3"/>
        <v>0</v>
      </c>
      <c r="E23" s="51">
        <f t="shared" si="3"/>
        <v>0</v>
      </c>
      <c r="F23" s="51">
        <f t="shared" si="3"/>
        <v>0</v>
      </c>
      <c r="G23" s="51">
        <f t="shared" si="3"/>
        <v>0</v>
      </c>
      <c r="H23" s="51">
        <f>SUM(H24:H31)</f>
        <v>0</v>
      </c>
      <c r="I23" s="51">
        <f t="shared" si="3"/>
        <v>0</v>
      </c>
      <c r="J23" s="51">
        <f t="shared" si="3"/>
        <v>0</v>
      </c>
      <c r="K23" s="51">
        <f t="shared" si="3"/>
        <v>0</v>
      </c>
      <c r="L23" s="51">
        <f t="shared" si="3"/>
        <v>0</v>
      </c>
      <c r="M23" s="51">
        <f t="shared" si="3"/>
        <v>0</v>
      </c>
      <c r="N23" s="52">
        <f t="shared" ref="N23:N31" si="4">SUM(B23:M23)</f>
        <v>2273127.35</v>
      </c>
    </row>
    <row r="24" spans="1:20" ht="15.75" x14ac:dyDescent="0.2">
      <c r="A24" s="38" t="s">
        <v>30</v>
      </c>
      <c r="B24" s="42">
        <v>1149068.46</v>
      </c>
      <c r="C24" s="43"/>
      <c r="D24" s="40"/>
      <c r="E24" s="43"/>
      <c r="F24" s="40"/>
      <c r="G24" s="40"/>
      <c r="H24" s="43"/>
      <c r="I24" s="40"/>
      <c r="J24" s="40"/>
      <c r="K24" s="40"/>
      <c r="L24" s="43"/>
      <c r="M24" s="40"/>
      <c r="N24" s="52">
        <f t="shared" si="4"/>
        <v>1149068.46</v>
      </c>
    </row>
    <row r="25" spans="1:20" ht="15.75" x14ac:dyDescent="0.2">
      <c r="A25" s="38" t="s">
        <v>31</v>
      </c>
      <c r="B25" s="42">
        <v>301067.12</v>
      </c>
      <c r="C25" s="42"/>
      <c r="D25" s="43"/>
      <c r="E25" s="43"/>
      <c r="F25" s="40"/>
      <c r="G25" s="40"/>
      <c r="H25" s="43"/>
      <c r="I25" s="40"/>
      <c r="J25" s="40"/>
      <c r="K25" s="40"/>
      <c r="L25" s="43"/>
      <c r="M25" s="43"/>
      <c r="N25" s="52">
        <f t="shared" si="4"/>
        <v>301067.12</v>
      </c>
    </row>
    <row r="26" spans="1:20" ht="15.75" x14ac:dyDescent="0.2">
      <c r="A26" s="38" t="s">
        <v>32</v>
      </c>
      <c r="B26" s="42">
        <v>0</v>
      </c>
      <c r="C26" s="43"/>
      <c r="D26" s="43"/>
      <c r="E26" s="43"/>
      <c r="F26" s="40"/>
      <c r="G26" s="40"/>
      <c r="H26" s="43"/>
      <c r="I26" s="40"/>
      <c r="J26" s="40"/>
      <c r="K26" s="40"/>
      <c r="L26" s="43"/>
      <c r="M26" s="40"/>
      <c r="N26" s="52">
        <f t="shared" si="4"/>
        <v>0</v>
      </c>
    </row>
    <row r="27" spans="1:20" ht="15.75" x14ac:dyDescent="0.2">
      <c r="A27" s="38" t="s">
        <v>33</v>
      </c>
      <c r="B27" s="42">
        <v>671353.19</v>
      </c>
      <c r="C27" s="43"/>
      <c r="D27" s="43"/>
      <c r="E27" s="43"/>
      <c r="F27" s="40"/>
      <c r="G27" s="40"/>
      <c r="H27" s="43"/>
      <c r="I27" s="40"/>
      <c r="J27" s="40"/>
      <c r="K27" s="40"/>
      <c r="L27" s="43"/>
      <c r="M27" s="40"/>
      <c r="N27" s="52">
        <f t="shared" si="4"/>
        <v>671353.19</v>
      </c>
    </row>
    <row r="28" spans="1:20" ht="15.75" x14ac:dyDescent="0.2">
      <c r="A28" s="38" t="s">
        <v>34</v>
      </c>
      <c r="B28" s="42">
        <v>7320</v>
      </c>
      <c r="C28" s="43"/>
      <c r="D28" s="43"/>
      <c r="E28" s="43"/>
      <c r="F28" s="40"/>
      <c r="G28" s="40"/>
      <c r="H28" s="43"/>
      <c r="I28" s="40"/>
      <c r="J28" s="40"/>
      <c r="K28" s="40"/>
      <c r="L28" s="43"/>
      <c r="M28" s="40"/>
      <c r="N28" s="52">
        <f t="shared" si="4"/>
        <v>7320</v>
      </c>
    </row>
    <row r="29" spans="1:20" ht="15.75" x14ac:dyDescent="0.2">
      <c r="A29" s="38" t="s">
        <v>35</v>
      </c>
      <c r="B29" s="42">
        <v>0</v>
      </c>
      <c r="C29" s="43"/>
      <c r="D29" s="43"/>
      <c r="E29" s="43"/>
      <c r="F29" s="40"/>
      <c r="G29" s="40"/>
      <c r="H29" s="43"/>
      <c r="I29" s="40"/>
      <c r="J29" s="40"/>
      <c r="K29" s="40"/>
      <c r="L29" s="43"/>
      <c r="M29" s="40"/>
      <c r="N29" s="52">
        <f t="shared" si="4"/>
        <v>0</v>
      </c>
    </row>
    <row r="30" spans="1:20" ht="15.75" x14ac:dyDescent="0.2">
      <c r="A30" s="38" t="s">
        <v>36</v>
      </c>
      <c r="B30" s="42">
        <v>142441.65</v>
      </c>
      <c r="C30" s="43"/>
      <c r="D30" s="43"/>
      <c r="E30" s="43"/>
      <c r="F30" s="40"/>
      <c r="G30" s="40"/>
      <c r="H30" s="43"/>
      <c r="I30" s="40"/>
      <c r="J30" s="40"/>
      <c r="K30" s="40"/>
      <c r="L30" s="43"/>
      <c r="M30" s="40"/>
      <c r="N30" s="52">
        <f t="shared" si="4"/>
        <v>142441.65</v>
      </c>
    </row>
    <row r="31" spans="1:20" ht="15.75" x14ac:dyDescent="0.2">
      <c r="A31" s="38" t="s">
        <v>37</v>
      </c>
      <c r="B31" s="43">
        <v>1876.93</v>
      </c>
      <c r="C31" s="43"/>
      <c r="D31" s="43"/>
      <c r="E31" s="43"/>
      <c r="F31" s="43"/>
      <c r="G31" s="40"/>
      <c r="H31" s="43"/>
      <c r="I31" s="40"/>
      <c r="J31" s="40"/>
      <c r="K31" s="40"/>
      <c r="L31" s="43"/>
      <c r="M31" s="40"/>
      <c r="N31" s="52">
        <f t="shared" si="4"/>
        <v>1876.93</v>
      </c>
    </row>
    <row r="32" spans="1:20" ht="15.75" x14ac:dyDescent="0.2">
      <c r="A32" s="38"/>
      <c r="B32" s="42"/>
      <c r="C32" s="40"/>
      <c r="D32" s="40"/>
      <c r="E32" s="43"/>
      <c r="F32" s="40"/>
      <c r="G32" s="40"/>
      <c r="H32" s="43"/>
      <c r="I32" s="40"/>
      <c r="J32" s="40"/>
      <c r="K32" s="40"/>
      <c r="L32" s="40"/>
      <c r="M32" s="40"/>
      <c r="N32" s="52"/>
    </row>
    <row r="33" spans="1:14" ht="15.75" x14ac:dyDescent="0.25">
      <c r="A33" s="50" t="s">
        <v>38</v>
      </c>
      <c r="B33" s="51">
        <f t="shared" ref="B33:M33" si="5">SUM(B35:B37)</f>
        <v>730809.32</v>
      </c>
      <c r="C33" s="51">
        <f t="shared" si="5"/>
        <v>0</v>
      </c>
      <c r="D33" s="51">
        <f t="shared" si="5"/>
        <v>0</v>
      </c>
      <c r="E33" s="51">
        <f t="shared" si="5"/>
        <v>0</v>
      </c>
      <c r="F33" s="51">
        <f t="shared" si="5"/>
        <v>0</v>
      </c>
      <c r="G33" s="51">
        <f>SUM(G35:G37)</f>
        <v>0</v>
      </c>
      <c r="H33" s="51">
        <f t="shared" si="5"/>
        <v>0</v>
      </c>
      <c r="I33" s="51">
        <f t="shared" si="5"/>
        <v>0</v>
      </c>
      <c r="J33" s="51">
        <f t="shared" si="5"/>
        <v>0</v>
      </c>
      <c r="K33" s="51">
        <f t="shared" si="5"/>
        <v>0</v>
      </c>
      <c r="L33" s="51">
        <f t="shared" si="5"/>
        <v>0</v>
      </c>
      <c r="M33" s="51">
        <f t="shared" si="5"/>
        <v>0</v>
      </c>
      <c r="N33" s="52">
        <f t="shared" ref="N33:N52" si="6">SUM(B33:M33)</f>
        <v>730809.32</v>
      </c>
    </row>
    <row r="34" spans="1:14" ht="15.75" x14ac:dyDescent="0.2">
      <c r="A34" s="50" t="s">
        <v>39</v>
      </c>
      <c r="B34" s="51"/>
      <c r="C34" s="40"/>
      <c r="D34" s="40"/>
      <c r="E34" s="43"/>
      <c r="F34" s="40"/>
      <c r="G34" s="40"/>
      <c r="H34" s="43"/>
      <c r="I34" s="40"/>
      <c r="J34" s="40"/>
      <c r="K34" s="40"/>
      <c r="L34" s="40"/>
      <c r="M34" s="40"/>
      <c r="N34" s="52">
        <f t="shared" si="6"/>
        <v>0</v>
      </c>
    </row>
    <row r="35" spans="1:14" ht="15.75" x14ac:dyDescent="0.2">
      <c r="A35" s="38" t="s">
        <v>40</v>
      </c>
      <c r="B35" s="42">
        <v>730801.32</v>
      </c>
      <c r="C35" s="40"/>
      <c r="D35" s="43"/>
      <c r="E35" s="43"/>
      <c r="F35" s="40"/>
      <c r="G35" s="40"/>
      <c r="H35" s="43"/>
      <c r="I35" s="40"/>
      <c r="J35" s="40"/>
      <c r="K35" s="40"/>
      <c r="L35" s="43"/>
      <c r="M35" s="40"/>
      <c r="N35" s="52">
        <f t="shared" si="6"/>
        <v>730801.32</v>
      </c>
    </row>
    <row r="36" spans="1:14" ht="15.75" x14ac:dyDescent="0.2">
      <c r="A36" s="38" t="s">
        <v>41</v>
      </c>
      <c r="B36" s="42">
        <v>0</v>
      </c>
      <c r="C36" s="40"/>
      <c r="D36" s="43"/>
      <c r="E36" s="43"/>
      <c r="F36" s="40"/>
      <c r="G36" s="40"/>
      <c r="H36" s="43"/>
      <c r="I36" s="40"/>
      <c r="J36" s="40"/>
      <c r="K36" s="40"/>
      <c r="L36" s="43"/>
      <c r="M36" s="40"/>
      <c r="N36" s="52">
        <f t="shared" si="6"/>
        <v>0</v>
      </c>
    </row>
    <row r="37" spans="1:14" ht="15.75" x14ac:dyDescent="0.2">
      <c r="A37" s="38" t="s">
        <v>42</v>
      </c>
      <c r="B37" s="42">
        <v>8</v>
      </c>
      <c r="C37" s="40"/>
      <c r="D37" s="43"/>
      <c r="E37" s="43"/>
      <c r="F37" s="40"/>
      <c r="G37" s="40"/>
      <c r="H37" s="43"/>
      <c r="I37" s="40"/>
      <c r="J37" s="40"/>
      <c r="K37" s="40"/>
      <c r="L37" s="43"/>
      <c r="M37" s="40"/>
      <c r="N37" s="52">
        <f t="shared" si="6"/>
        <v>8</v>
      </c>
    </row>
    <row r="38" spans="1:14" ht="15.75" x14ac:dyDescent="0.25">
      <c r="A38" s="50" t="s">
        <v>43</v>
      </c>
      <c r="B38" s="51">
        <f t="shared" ref="B38:L38" si="7">SUM(B39:B41)</f>
        <v>441301.93</v>
      </c>
      <c r="C38" s="51">
        <f t="shared" si="7"/>
        <v>0</v>
      </c>
      <c r="D38" s="51">
        <f t="shared" si="7"/>
        <v>0</v>
      </c>
      <c r="E38" s="51">
        <f t="shared" si="7"/>
        <v>0</v>
      </c>
      <c r="F38" s="51">
        <f t="shared" si="7"/>
        <v>0</v>
      </c>
      <c r="G38" s="51">
        <f t="shared" si="7"/>
        <v>0</v>
      </c>
      <c r="H38" s="51">
        <f t="shared" si="7"/>
        <v>0</v>
      </c>
      <c r="I38" s="51">
        <f t="shared" si="7"/>
        <v>0</v>
      </c>
      <c r="J38" s="51">
        <f t="shared" si="7"/>
        <v>0</v>
      </c>
      <c r="K38" s="51">
        <f t="shared" si="7"/>
        <v>0</v>
      </c>
      <c r="L38" s="51">
        <f t="shared" si="7"/>
        <v>0</v>
      </c>
      <c r="M38" s="51">
        <f>SUM(M39:M41)</f>
        <v>0</v>
      </c>
      <c r="N38" s="52">
        <f t="shared" si="6"/>
        <v>441301.93</v>
      </c>
    </row>
    <row r="39" spans="1:14" ht="15.75" x14ac:dyDescent="0.2">
      <c r="A39" s="38" t="s">
        <v>44</v>
      </c>
      <c r="B39" s="42">
        <v>88133.37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52">
        <f t="shared" si="6"/>
        <v>88133.37</v>
      </c>
    </row>
    <row r="40" spans="1:14" ht="15.75" x14ac:dyDescent="0.2">
      <c r="A40" s="38" t="s">
        <v>45</v>
      </c>
      <c r="B40" s="42">
        <v>142935.6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52">
        <f t="shared" si="6"/>
        <v>142935.6</v>
      </c>
    </row>
    <row r="41" spans="1:14" ht="15.75" x14ac:dyDescent="0.2">
      <c r="A41" s="38" t="s">
        <v>46</v>
      </c>
      <c r="B41" s="42">
        <v>210232.95999999999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52">
        <f t="shared" si="6"/>
        <v>210232.95999999999</v>
      </c>
    </row>
    <row r="42" spans="1:14" ht="15.75" x14ac:dyDescent="0.25">
      <c r="A42" s="50" t="s">
        <v>47</v>
      </c>
      <c r="B42" s="51">
        <f t="shared" ref="B42:M42" si="8">SUM(B43:B45)</f>
        <v>0</v>
      </c>
      <c r="C42" s="51">
        <f t="shared" si="8"/>
        <v>0</v>
      </c>
      <c r="D42" s="51">
        <f t="shared" si="8"/>
        <v>0</v>
      </c>
      <c r="E42" s="51">
        <f t="shared" si="8"/>
        <v>0</v>
      </c>
      <c r="F42" s="51">
        <f t="shared" si="8"/>
        <v>0</v>
      </c>
      <c r="G42" s="51">
        <f t="shared" si="8"/>
        <v>0</v>
      </c>
      <c r="H42" s="51">
        <f t="shared" si="8"/>
        <v>0</v>
      </c>
      <c r="I42" s="51">
        <f t="shared" si="8"/>
        <v>0</v>
      </c>
      <c r="J42" s="51">
        <f t="shared" si="8"/>
        <v>0</v>
      </c>
      <c r="K42" s="51">
        <f t="shared" si="8"/>
        <v>0</v>
      </c>
      <c r="L42" s="51">
        <f t="shared" si="8"/>
        <v>0</v>
      </c>
      <c r="M42" s="51">
        <f t="shared" si="8"/>
        <v>0</v>
      </c>
      <c r="N42" s="52">
        <f t="shared" si="6"/>
        <v>0</v>
      </c>
    </row>
    <row r="43" spans="1:14" ht="15.75" x14ac:dyDescent="0.2">
      <c r="A43" s="38" t="s">
        <v>48</v>
      </c>
      <c r="B43" s="43">
        <v>0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52">
        <f t="shared" si="6"/>
        <v>0</v>
      </c>
    </row>
    <row r="44" spans="1:14" ht="15.75" x14ac:dyDescent="0.2">
      <c r="A44" s="38" t="s">
        <v>49</v>
      </c>
      <c r="B44" s="43">
        <v>0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52">
        <f t="shared" si="6"/>
        <v>0</v>
      </c>
    </row>
    <row r="45" spans="1:14" ht="15.75" x14ac:dyDescent="0.2">
      <c r="A45" s="38" t="s">
        <v>50</v>
      </c>
      <c r="B45" s="43">
        <v>0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52">
        <f t="shared" si="6"/>
        <v>0</v>
      </c>
    </row>
    <row r="46" spans="1:14" ht="15.75" x14ac:dyDescent="0.2">
      <c r="A46" s="38" t="s">
        <v>51</v>
      </c>
      <c r="B46" s="42">
        <v>83759.210000000006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52">
        <f t="shared" si="6"/>
        <v>83759.210000000006</v>
      </c>
    </row>
    <row r="47" spans="1:14" ht="15.75" x14ac:dyDescent="0.2">
      <c r="A47" s="38" t="s">
        <v>52</v>
      </c>
      <c r="B47" s="42">
        <v>0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52">
        <f t="shared" si="6"/>
        <v>0</v>
      </c>
    </row>
    <row r="48" spans="1:14" ht="15.75" x14ac:dyDescent="0.2">
      <c r="A48" s="38" t="s">
        <v>53</v>
      </c>
      <c r="B48" s="42">
        <v>15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52">
        <f t="shared" si="6"/>
        <v>15</v>
      </c>
    </row>
    <row r="49" spans="1:14" ht="15.75" x14ac:dyDescent="0.2">
      <c r="A49" s="38" t="s">
        <v>54</v>
      </c>
      <c r="B49" s="42">
        <v>3428.4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52">
        <f t="shared" si="6"/>
        <v>3428.4</v>
      </c>
    </row>
    <row r="50" spans="1:14" ht="15.75" x14ac:dyDescent="0.2">
      <c r="A50" s="38" t="s">
        <v>55</v>
      </c>
      <c r="B50" s="42">
        <v>100036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52">
        <f t="shared" si="6"/>
        <v>100036</v>
      </c>
    </row>
    <row r="51" spans="1:14" ht="15.75" x14ac:dyDescent="0.2">
      <c r="A51" s="38" t="s">
        <v>56</v>
      </c>
      <c r="B51" s="42">
        <v>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52">
        <f t="shared" si="6"/>
        <v>0</v>
      </c>
    </row>
    <row r="52" spans="1:14" ht="15.75" x14ac:dyDescent="0.2">
      <c r="A52" s="38" t="s">
        <v>57</v>
      </c>
      <c r="B52" s="39">
        <v>0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52">
        <f t="shared" si="6"/>
        <v>0</v>
      </c>
    </row>
    <row r="53" spans="1:14" s="11" customFormat="1" ht="15.75" x14ac:dyDescent="0.25">
      <c r="A53" s="44" t="s">
        <v>0</v>
      </c>
      <c r="B53" s="45">
        <f t="shared" ref="B53:N53" si="9">B23+B42+B33+B38+B46+B47+B48+B49+B50+B51+B52</f>
        <v>3632477.21</v>
      </c>
      <c r="C53" s="45">
        <f t="shared" si="9"/>
        <v>0</v>
      </c>
      <c r="D53" s="45">
        <f t="shared" si="9"/>
        <v>0</v>
      </c>
      <c r="E53" s="45">
        <f t="shared" si="9"/>
        <v>0</v>
      </c>
      <c r="F53" s="45">
        <f t="shared" si="9"/>
        <v>0</v>
      </c>
      <c r="G53" s="45">
        <f t="shared" si="9"/>
        <v>0</v>
      </c>
      <c r="H53" s="45">
        <f>H23+H42+H33+H38+H46+H47+H48+H49+H50+H51+H52</f>
        <v>0</v>
      </c>
      <c r="I53" s="45">
        <f>I23+I42+I33+I38+I46+I47+I48+I49+I50+I51+I52</f>
        <v>0</v>
      </c>
      <c r="J53" s="45">
        <f t="shared" si="9"/>
        <v>0</v>
      </c>
      <c r="K53" s="45">
        <f t="shared" si="9"/>
        <v>0</v>
      </c>
      <c r="L53" s="45">
        <f t="shared" si="9"/>
        <v>0</v>
      </c>
      <c r="M53" s="45">
        <f t="shared" si="9"/>
        <v>0</v>
      </c>
      <c r="N53" s="45">
        <f t="shared" si="9"/>
        <v>3632477.21</v>
      </c>
    </row>
    <row r="54" spans="1:14" x14ac:dyDescent="0.25">
      <c r="A54" s="34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</row>
    <row r="55" spans="1:14" s="11" customFormat="1" ht="15.75" x14ac:dyDescent="0.25">
      <c r="A55" s="44" t="s">
        <v>58</v>
      </c>
      <c r="B55" s="53">
        <f t="shared" ref="B55:N55" si="10">B20-B53</f>
        <v>-99602.259999999776</v>
      </c>
      <c r="C55" s="45">
        <f t="shared" si="10"/>
        <v>0</v>
      </c>
      <c r="D55" s="45">
        <f>D20-D53</f>
        <v>0</v>
      </c>
      <c r="E55" s="45">
        <f>E20-E53</f>
        <v>0</v>
      </c>
      <c r="F55" s="45">
        <f t="shared" si="10"/>
        <v>0</v>
      </c>
      <c r="G55" s="45">
        <f t="shared" si="10"/>
        <v>0</v>
      </c>
      <c r="H55" s="45">
        <f t="shared" si="10"/>
        <v>0</v>
      </c>
      <c r="I55" s="45">
        <f t="shared" si="10"/>
        <v>0</v>
      </c>
      <c r="J55" s="45">
        <f t="shared" si="10"/>
        <v>0</v>
      </c>
      <c r="K55" s="45">
        <f t="shared" si="10"/>
        <v>0</v>
      </c>
      <c r="L55" s="45">
        <f t="shared" si="10"/>
        <v>0</v>
      </c>
      <c r="M55" s="45">
        <f t="shared" si="10"/>
        <v>0</v>
      </c>
      <c r="N55" s="45">
        <f t="shared" si="10"/>
        <v>-99602.259999999776</v>
      </c>
    </row>
    <row r="56" spans="1:14" x14ac:dyDescent="0.25">
      <c r="A56" s="34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s="12" customFormat="1" ht="15.75" x14ac:dyDescent="0.25">
      <c r="A57" s="44" t="s">
        <v>59</v>
      </c>
      <c r="B57" s="53">
        <f t="shared" ref="B57:N57" si="11">B11+B20-B53</f>
        <v>2273482.83</v>
      </c>
      <c r="C57" s="45">
        <f t="shared" si="11"/>
        <v>2273482.83</v>
      </c>
      <c r="D57" s="45">
        <f t="shared" si="11"/>
        <v>2273482.83</v>
      </c>
      <c r="E57" s="45">
        <f t="shared" si="11"/>
        <v>2273482.83</v>
      </c>
      <c r="F57" s="45">
        <f t="shared" si="11"/>
        <v>2273482.83</v>
      </c>
      <c r="G57" s="45">
        <f t="shared" si="11"/>
        <v>2273482.83</v>
      </c>
      <c r="H57" s="45">
        <f t="shared" si="11"/>
        <v>2273482.83</v>
      </c>
      <c r="I57" s="45">
        <f t="shared" si="11"/>
        <v>2273482.83</v>
      </c>
      <c r="J57" s="45">
        <f t="shared" si="11"/>
        <v>2273482.83</v>
      </c>
      <c r="K57" s="45">
        <f t="shared" si="11"/>
        <v>2273482.83</v>
      </c>
      <c r="L57" s="45">
        <f t="shared" si="11"/>
        <v>2273482.83</v>
      </c>
      <c r="M57" s="45">
        <f t="shared" si="11"/>
        <v>2273482.83</v>
      </c>
      <c r="N57" s="45">
        <f t="shared" si="11"/>
        <v>2273482.83</v>
      </c>
    </row>
    <row r="59" spans="1:14" ht="12.75" x14ac:dyDescent="0.2">
      <c r="A59" s="6"/>
      <c r="B59" s="13"/>
      <c r="C59" s="13"/>
      <c r="D59" s="13"/>
      <c r="E59" s="3"/>
      <c r="K59" s="14"/>
      <c r="M59" s="13"/>
    </row>
    <row r="60" spans="1:14" x14ac:dyDescent="0.25">
      <c r="M60" s="13"/>
    </row>
    <row r="61" spans="1:14" ht="13.5" customHeight="1" x14ac:dyDescent="0.25">
      <c r="A61" s="54" t="s">
        <v>60</v>
      </c>
      <c r="B61" s="55" t="s">
        <v>61</v>
      </c>
      <c r="C61" s="55" t="s">
        <v>62</v>
      </c>
      <c r="D61" s="55" t="s">
        <v>63</v>
      </c>
      <c r="E61" s="55" t="s">
        <v>64</v>
      </c>
      <c r="F61" s="55" t="s">
        <v>65</v>
      </c>
      <c r="G61" s="55" t="s">
        <v>66</v>
      </c>
      <c r="H61" s="55" t="s">
        <v>67</v>
      </c>
      <c r="I61" s="55" t="s">
        <v>68</v>
      </c>
      <c r="J61" s="55" t="s">
        <v>69</v>
      </c>
      <c r="K61" s="55" t="s">
        <v>70</v>
      </c>
      <c r="L61" s="55" t="s">
        <v>71</v>
      </c>
      <c r="M61" s="55" t="s">
        <v>72</v>
      </c>
    </row>
    <row r="62" spans="1:14" ht="13.5" customHeight="1" x14ac:dyDescent="0.25">
      <c r="A62" s="56" t="s">
        <v>73</v>
      </c>
      <c r="B62" s="57">
        <v>871.51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4" ht="13.5" customHeight="1" x14ac:dyDescent="0.25">
      <c r="A63" s="56" t="s">
        <v>74</v>
      </c>
      <c r="B63" s="57">
        <v>2272611.3199999998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4" ht="13.5" customHeight="1" x14ac:dyDescent="0.25">
      <c r="A64" s="58" t="s">
        <v>75</v>
      </c>
      <c r="B64" s="57">
        <v>0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</row>
    <row r="65" spans="1:16" ht="13.5" customHeight="1" x14ac:dyDescent="0.25">
      <c r="A65" s="54" t="s">
        <v>76</v>
      </c>
      <c r="B65" s="59">
        <f t="shared" ref="B65:M65" si="12">SUM(B62:B64)</f>
        <v>2273482.8299999996</v>
      </c>
      <c r="C65" s="59">
        <f t="shared" si="12"/>
        <v>0</v>
      </c>
      <c r="D65" s="59">
        <f t="shared" si="12"/>
        <v>0</v>
      </c>
      <c r="E65" s="59">
        <f t="shared" si="12"/>
        <v>0</v>
      </c>
      <c r="F65" s="59">
        <f t="shared" si="12"/>
        <v>0</v>
      </c>
      <c r="G65" s="59">
        <f t="shared" si="12"/>
        <v>0</v>
      </c>
      <c r="H65" s="59">
        <f>SUM(H62:H64)</f>
        <v>0</v>
      </c>
      <c r="I65" s="59">
        <f t="shared" si="12"/>
        <v>0</v>
      </c>
      <c r="J65" s="59">
        <f>SUM(J62:J64)</f>
        <v>0</v>
      </c>
      <c r="K65" s="59">
        <f t="shared" si="12"/>
        <v>0</v>
      </c>
      <c r="L65" s="59">
        <f t="shared" si="12"/>
        <v>0</v>
      </c>
      <c r="M65" s="59">
        <f t="shared" si="12"/>
        <v>0</v>
      </c>
    </row>
    <row r="66" spans="1:16" ht="13.5" customHeight="1" x14ac:dyDescent="0.25">
      <c r="N66" s="13"/>
    </row>
    <row r="67" spans="1:16" ht="13.5" customHeight="1" x14ac:dyDescent="0.25">
      <c r="A67" s="54" t="s">
        <v>77</v>
      </c>
    </row>
    <row r="68" spans="1:16" ht="13.5" customHeight="1" x14ac:dyDescent="0.25">
      <c r="A68" s="56" t="s">
        <v>55</v>
      </c>
      <c r="B68" s="57">
        <v>252998.52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6" ht="13.5" customHeight="1" x14ac:dyDescent="0.25">
      <c r="A69" s="56" t="s">
        <v>78</v>
      </c>
      <c r="B69" s="57">
        <v>2020484.31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6" ht="13.5" customHeight="1" x14ac:dyDescent="0.25">
      <c r="A70" s="54" t="s">
        <v>76</v>
      </c>
      <c r="B70" s="59">
        <f t="shared" ref="B70:M70" si="13">SUM(B68:B69)</f>
        <v>2273482.83</v>
      </c>
      <c r="C70" s="59">
        <f t="shared" si="13"/>
        <v>0</v>
      </c>
      <c r="D70" s="59">
        <f t="shared" si="13"/>
        <v>0</v>
      </c>
      <c r="E70" s="59">
        <f>SUM(E68:E69)</f>
        <v>0</v>
      </c>
      <c r="F70" s="59">
        <f t="shared" si="13"/>
        <v>0</v>
      </c>
      <c r="G70" s="59">
        <f t="shared" si="13"/>
        <v>0</v>
      </c>
      <c r="H70" s="59">
        <f t="shared" si="13"/>
        <v>0</v>
      </c>
      <c r="I70" s="59">
        <f>SUM(I68:I69)</f>
        <v>0</v>
      </c>
      <c r="J70" s="59">
        <f t="shared" si="13"/>
        <v>0</v>
      </c>
      <c r="K70" s="59">
        <f t="shared" si="13"/>
        <v>0</v>
      </c>
      <c r="L70" s="59">
        <f t="shared" si="13"/>
        <v>0</v>
      </c>
      <c r="M70" s="59">
        <f t="shared" si="13"/>
        <v>0</v>
      </c>
    </row>
    <row r="71" spans="1:16" ht="13.5" customHeight="1" x14ac:dyDescent="0.25">
      <c r="B71" s="13"/>
      <c r="C71" s="13"/>
      <c r="F71" s="13"/>
      <c r="N71" s="13"/>
    </row>
    <row r="72" spans="1:16" ht="13.5" customHeight="1" x14ac:dyDescent="0.25">
      <c r="B72" s="13"/>
      <c r="C72" s="13"/>
      <c r="D72" s="13"/>
      <c r="E72" s="13"/>
      <c r="F72" s="13"/>
      <c r="G72" s="13"/>
      <c r="J72" s="13"/>
      <c r="L72" s="13"/>
    </row>
    <row r="73" spans="1:16" ht="13.5" customHeight="1" x14ac:dyDescent="0.25">
      <c r="B73" s="13"/>
      <c r="C73" s="13"/>
      <c r="D73" s="13"/>
      <c r="E73" s="13"/>
      <c r="F73" s="13"/>
      <c r="G73" s="13"/>
      <c r="H73" s="13"/>
      <c r="J73" s="15"/>
      <c r="M73" s="13"/>
    </row>
    <row r="74" spans="1:16" ht="13.5" customHeight="1" x14ac:dyDescent="0.25">
      <c r="A74" s="60" t="s">
        <v>79</v>
      </c>
      <c r="E74" s="13"/>
      <c r="F74" s="13"/>
      <c r="G74" s="13"/>
      <c r="H74" s="13"/>
      <c r="J74" s="15"/>
    </row>
    <row r="75" spans="1:16" ht="12.75" customHeight="1" x14ac:dyDescent="0.25">
      <c r="A75" s="11"/>
      <c r="B75" s="16" t="s">
        <v>80</v>
      </c>
      <c r="E75" s="13"/>
      <c r="F75" s="13"/>
      <c r="J75" s="15"/>
      <c r="L75" s="13"/>
      <c r="M75" s="13"/>
    </row>
    <row r="76" spans="1:16" ht="12.75" x14ac:dyDescent="0.25">
      <c r="A76" s="56" t="s">
        <v>81</v>
      </c>
      <c r="B76" s="61" t="s">
        <v>61</v>
      </c>
      <c r="E76" s="13"/>
      <c r="F76" s="13"/>
      <c r="G76" s="13"/>
      <c r="J76" s="17"/>
      <c r="P76" s="100"/>
    </row>
    <row r="77" spans="1:16" ht="12.75" x14ac:dyDescent="0.25">
      <c r="A77" s="56"/>
      <c r="B77" s="62"/>
      <c r="E77" s="13"/>
      <c r="F77" s="13"/>
    </row>
    <row r="78" spans="1:16" ht="12.75" x14ac:dyDescent="0.2">
      <c r="A78" s="56" t="s">
        <v>26</v>
      </c>
      <c r="B78" s="63">
        <f>SUM(B79:B80)</f>
        <v>244579.09</v>
      </c>
      <c r="E78" s="13"/>
      <c r="F78" s="13"/>
      <c r="J78" s="18"/>
      <c r="K78" s="3"/>
    </row>
    <row r="79" spans="1:16" ht="12.75" x14ac:dyDescent="0.2">
      <c r="A79" s="64" t="s">
        <v>82</v>
      </c>
      <c r="B79" s="65">
        <v>579.09</v>
      </c>
      <c r="E79" s="13"/>
      <c r="F79" s="13"/>
      <c r="J79" s="18"/>
      <c r="K79" s="3"/>
    </row>
    <row r="80" spans="1:16" ht="12.75" x14ac:dyDescent="0.2">
      <c r="A80" s="64" t="s">
        <v>135</v>
      </c>
      <c r="B80" s="65">
        <v>244000</v>
      </c>
      <c r="E80" s="13"/>
      <c r="F80" s="13"/>
      <c r="J80" s="18"/>
      <c r="K80" s="3"/>
    </row>
    <row r="81" spans="1:11" ht="12" customHeight="1" x14ac:dyDescent="0.2">
      <c r="A81" s="6"/>
      <c r="B81" s="65"/>
      <c r="J81" s="18"/>
      <c r="K81" s="3"/>
    </row>
    <row r="82" spans="1:11" ht="12.75" x14ac:dyDescent="0.25">
      <c r="A82" s="56" t="s">
        <v>37</v>
      </c>
      <c r="B82" s="63">
        <f>B83+B84</f>
        <v>1876.93</v>
      </c>
      <c r="E82" s="13"/>
    </row>
    <row r="83" spans="1:11" ht="12.75" x14ac:dyDescent="0.25">
      <c r="A83" s="64" t="s">
        <v>83</v>
      </c>
      <c r="B83" s="65">
        <v>50</v>
      </c>
      <c r="E83" s="13"/>
    </row>
    <row r="84" spans="1:11" x14ac:dyDescent="0.2">
      <c r="A84" s="64" t="s">
        <v>133</v>
      </c>
      <c r="B84" s="65">
        <v>1826.93</v>
      </c>
      <c r="D84" s="101"/>
      <c r="E84" s="13"/>
    </row>
    <row r="85" spans="1:11" ht="12.75" x14ac:dyDescent="0.25">
      <c r="A85" s="56"/>
      <c r="B85" s="63"/>
    </row>
    <row r="86" spans="1:11" ht="12.75" x14ac:dyDescent="0.25">
      <c r="A86" s="56" t="s">
        <v>57</v>
      </c>
      <c r="B86" s="63">
        <f>SUM(B87:B87)</f>
        <v>0</v>
      </c>
    </row>
    <row r="87" spans="1:11" ht="12.75" x14ac:dyDescent="0.25">
      <c r="A87" s="64"/>
      <c r="B87" s="65"/>
    </row>
    <row r="88" spans="1:11" ht="12.75" x14ac:dyDescent="0.25">
      <c r="A88" s="56"/>
      <c r="B88" s="63"/>
    </row>
    <row r="89" spans="1:11" ht="12.75" x14ac:dyDescent="0.25">
      <c r="A89" s="56" t="s">
        <v>53</v>
      </c>
      <c r="B89" s="63">
        <f>B90</f>
        <v>15</v>
      </c>
    </row>
    <row r="90" spans="1:11" ht="12.75" x14ac:dyDescent="0.25">
      <c r="A90" s="64" t="s">
        <v>136</v>
      </c>
      <c r="B90" s="65">
        <v>15</v>
      </c>
    </row>
    <row r="91" spans="1:11" ht="12.75" x14ac:dyDescent="0.25">
      <c r="A91" s="15"/>
      <c r="B91" s="15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568DAC-03AD-4EC5-9BA4-B5996BD89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2024-02-29T13:00:24Z</cp:lastPrinted>
  <dcterms:created xsi:type="dcterms:W3CDTF">2010-03-08T12:18:22Z</dcterms:created>
  <dcterms:modified xsi:type="dcterms:W3CDTF">2024-02-29T13:18:52Z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