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CESP\Prestações de Contas Mensais\"/>
    </mc:Choice>
  </mc:AlternateContent>
  <xr:revisionPtr revIDLastSave="0" documentId="13_ncr:1_{A9F09CDF-749A-45D1-8019-CEE020535A08}" xr6:coauthVersionLast="47" xr6:coauthVersionMax="47" xr10:uidLastSave="{00000000-0000-0000-0000-000000000000}"/>
  <bookViews>
    <workbookView xWindow="-120" yWindow="-120" windowWidth="29040" windowHeight="15840" xr2:uid="{C2952ACE-2807-4641-9634-9C901CE057BE}"/>
  </bookViews>
  <sheets>
    <sheet name="Balanço" sheetId="3" r:id="rId1"/>
    <sheet name="DRE" sheetId="4" r:id="rId2"/>
    <sheet name="DFC" sheetId="1" r:id="rId3"/>
    <sheet name="CONCILIAÇÃO" sheetId="2" r:id="rId4"/>
  </sheets>
  <externalReferences>
    <externalReference r:id="rId5"/>
  </externalReferences>
  <definedNames>
    <definedName name="_xlnm._FilterDatabase" localSheetId="0" hidden="1">Balanço!$A$10:$B$38</definedName>
    <definedName name="_xlnm._FilterDatabase" localSheetId="1" hidden="1">DRE!$A$11:$B$35</definedName>
    <definedName name="A" localSheetId="2">#REF!</definedName>
    <definedName name="A">#REF!</definedName>
    <definedName name="AAAAAAAAAAA" localSheetId="2">#REF!</definedName>
    <definedName name="AAAAAAAAAAA">#REF!</definedName>
    <definedName name="_xlnm.Print_Area" localSheetId="3">CONCILIAÇÃO!$A$1:$M$21</definedName>
    <definedName name="_xlnm.Print_Area" localSheetId="2">DFC!$A$1:$M$44</definedName>
    <definedName name="B" localSheetId="3">#REF!</definedName>
    <definedName name="B" localSheetId="2">#REF!</definedName>
    <definedName name="B">#REF!</definedName>
    <definedName name="b110000000000">#REF!</definedName>
    <definedName name="bbbbbbbbbbbbbbb" localSheetId="2">#REF!</definedName>
    <definedName name="bbbbbbbbbbbbbbb">#REF!</definedName>
    <definedName name="CONSOL_HIERARQUIZADO_HCOP" localSheetId="2">#REF!</definedName>
    <definedName name="CONSOL_HIERARQUIZADO_HCOP">#REF!</definedName>
    <definedName name="CONSOLIDADO" localSheetId="2">#REF!</definedName>
    <definedName name="CONSOLIDADO">#REF!</definedName>
    <definedName name="CRIS" localSheetId="2">#REF!</definedName>
    <definedName name="CRIS">#REF!</definedName>
    <definedName name="E" localSheetId="2">#REF!</definedName>
    <definedName name="E">#REF!</definedName>
    <definedName name="e_consolidado_hier_completa" localSheetId="2">#REF!</definedName>
    <definedName name="e_consolidado_hier_completa">#REF!</definedName>
    <definedName name="e_consolidado_julho07_hier_completa" localSheetId="2">#REF!</definedName>
    <definedName name="e_consolidado_julho07_hier_completa">#REF!</definedName>
    <definedName name="e_saldo_total_julh07_hier_completa" localSheetId="2">#REF!</definedName>
    <definedName name="e_saldo_total_julh07_hier_completa">#REF!</definedName>
    <definedName name="F" localSheetId="2">#REF!</definedName>
    <definedName name="F">#REF!</definedName>
    <definedName name="FFFFFFF" localSheetId="2">#REF!</definedName>
    <definedName name="FFFFFFF">#REF!</definedName>
    <definedName name="FFFFFFFFFFFFFFFFFF" localSheetId="2">#REF!</definedName>
    <definedName name="FFFFFFFFFFFFFFFFFF">#REF!</definedName>
    <definedName name="fppfpfpfp" localSheetId="2">#REF!</definedName>
    <definedName name="fppfpfpfp">#REF!</definedName>
    <definedName name="ggg" localSheetId="2">#REF!</definedName>
    <definedName name="ggg">#REF!</definedName>
    <definedName name="GR" localSheetId="2">#REF!</definedName>
    <definedName name="GR">#REF!</definedName>
    <definedName name="ICESP_DFC___CONSOL_HIERAR" localSheetId="2">#REF!</definedName>
    <definedName name="ICESP_DFC___CONSOL_HIERAR">#REF!</definedName>
    <definedName name="já" localSheetId="2">#REF!</definedName>
    <definedName name="já">#REF!</definedName>
    <definedName name="jjjjjjjjjjjjjjjjjjjjj" localSheetId="2">#REF!</definedName>
    <definedName name="jjjjjjjjjjjjjjjjjjjjj">#REF!</definedName>
    <definedName name="k" localSheetId="2">#REF!</definedName>
    <definedName name="k">#REF!</definedName>
    <definedName name="LDLDLDLDLD" localSheetId="2">#REF!</definedName>
    <definedName name="LDLDLDLDLD">#REF!</definedName>
    <definedName name="LL" localSheetId="2">#REF!</definedName>
    <definedName name="LL">#REF!</definedName>
    <definedName name="mmmm" localSheetId="2">#REF!</definedName>
    <definedName name="mmmm">#REF!</definedName>
    <definedName name="N___Consolidado_ICESP_HIER" localSheetId="2">#REF!</definedName>
    <definedName name="N___Consolidado_ICESP_HIER">#REF!</definedName>
    <definedName name="o" localSheetId="2">#REF!</definedName>
    <definedName name="o">#REF!</definedName>
    <definedName name="tb" localSheetId="2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 localSheetId="3">#REF!</definedName>
    <definedName name="z" localSheetId="2">#REF!</definedName>
    <definedName name="z">#REF!</definedName>
    <definedName name="ZZ_DISTR_AIH_CONTR_DEZ2005" localSheetId="2">#REF!</definedName>
    <definedName name="ZZ_DISTR_AIH_CONTR_DEZ2005">#REF!</definedName>
    <definedName name="ZZ_DISTR_AIH_CONTR_JAN2006" localSheetId="2">#REF!</definedName>
    <definedName name="ZZ_DISTR_AIH_CONTR_JAN2006">#REF!</definedName>
    <definedName name="ZZ_DISTR_AMB_CONTR_DEZ2005" localSheetId="2">#REF!</definedName>
    <definedName name="ZZ_DISTR_AMB_CONTR_DEZ2005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4" l="1"/>
  <c r="N40" i="4"/>
  <c r="N39" i="4" s="1"/>
  <c r="M39" i="4"/>
  <c r="L39" i="4"/>
  <c r="K39" i="4"/>
  <c r="J39" i="4"/>
  <c r="I39" i="4"/>
  <c r="H39" i="4"/>
  <c r="G39" i="4"/>
  <c r="F39" i="4"/>
  <c r="E39" i="4"/>
  <c r="D39" i="4"/>
  <c r="C39" i="4"/>
  <c r="B39" i="4"/>
  <c r="C37" i="4"/>
  <c r="C43" i="4" s="1"/>
  <c r="N35" i="4"/>
  <c r="N34" i="4"/>
  <c r="N33" i="4"/>
  <c r="N32" i="4"/>
  <c r="N31" i="4"/>
  <c r="N30" i="4"/>
  <c r="N29" i="4"/>
  <c r="N28" i="4"/>
  <c r="N27" i="4"/>
  <c r="M26" i="4"/>
  <c r="M19" i="4" s="1"/>
  <c r="M37" i="4" s="1"/>
  <c r="M43" i="4" s="1"/>
  <c r="L26" i="4"/>
  <c r="K26" i="4"/>
  <c r="K19" i="4" s="1"/>
  <c r="J26" i="4"/>
  <c r="I26" i="4"/>
  <c r="H26" i="4"/>
  <c r="G26" i="4"/>
  <c r="F26" i="4"/>
  <c r="F19" i="4" s="1"/>
  <c r="E26" i="4"/>
  <c r="D26" i="4"/>
  <c r="C26" i="4"/>
  <c r="B26" i="4"/>
  <c r="B19" i="4" s="1"/>
  <c r="N25" i="4"/>
  <c r="N24" i="4"/>
  <c r="N23" i="4"/>
  <c r="N22" i="4"/>
  <c r="N21" i="4"/>
  <c r="N26" i="4" s="1"/>
  <c r="N19" i="4" s="1"/>
  <c r="L19" i="4"/>
  <c r="J19" i="4"/>
  <c r="I19" i="4"/>
  <c r="H19" i="4"/>
  <c r="G19" i="4"/>
  <c r="E19" i="4"/>
  <c r="D19" i="4"/>
  <c r="C19" i="4"/>
  <c r="N17" i="4"/>
  <c r="N16" i="4"/>
  <c r="N15" i="4"/>
  <c r="N14" i="4"/>
  <c r="N13" i="4"/>
  <c r="N12" i="4"/>
  <c r="N37" i="4" s="1"/>
  <c r="N43" i="4" s="1"/>
  <c r="M12" i="4"/>
  <c r="L12" i="4"/>
  <c r="L37" i="4" s="1"/>
  <c r="L43" i="4" s="1"/>
  <c r="K12" i="4"/>
  <c r="K37" i="4" s="1"/>
  <c r="K43" i="4" s="1"/>
  <c r="J12" i="4"/>
  <c r="J37" i="4" s="1"/>
  <c r="J43" i="4" s="1"/>
  <c r="I12" i="4"/>
  <c r="I37" i="4" s="1"/>
  <c r="I43" i="4" s="1"/>
  <c r="H12" i="4"/>
  <c r="H37" i="4" s="1"/>
  <c r="H43" i="4" s="1"/>
  <c r="G12" i="4"/>
  <c r="G37" i="4" s="1"/>
  <c r="G43" i="4" s="1"/>
  <c r="G46" i="4" s="1"/>
  <c r="F12" i="4"/>
  <c r="E12" i="4"/>
  <c r="E37" i="4" s="1"/>
  <c r="E43" i="4" s="1"/>
  <c r="D12" i="4"/>
  <c r="D37" i="4" s="1"/>
  <c r="D43" i="4" s="1"/>
  <c r="C12" i="4"/>
  <c r="B12" i="4"/>
  <c r="M36" i="3"/>
  <c r="L36" i="3"/>
  <c r="K36" i="3"/>
  <c r="K25" i="3" s="1"/>
  <c r="J36" i="3"/>
  <c r="I36" i="3"/>
  <c r="H36" i="3"/>
  <c r="G36" i="3"/>
  <c r="F36" i="3"/>
  <c r="M33" i="3"/>
  <c r="L33" i="3"/>
  <c r="K33" i="3"/>
  <c r="J33" i="3"/>
  <c r="J25" i="3" s="1"/>
  <c r="I33" i="3"/>
  <c r="I25" i="3" s="1"/>
  <c r="H33" i="3"/>
  <c r="G33" i="3"/>
  <c r="G25" i="3" s="1"/>
  <c r="F33" i="3"/>
  <c r="E33" i="3"/>
  <c r="D33" i="3"/>
  <c r="C33" i="3"/>
  <c r="B33" i="3"/>
  <c r="C27" i="3"/>
  <c r="C26" i="3" s="1"/>
  <c r="M26" i="3"/>
  <c r="L26" i="3"/>
  <c r="L25" i="3" s="1"/>
  <c r="K26" i="3"/>
  <c r="J26" i="3"/>
  <c r="I26" i="3"/>
  <c r="H26" i="3"/>
  <c r="G26" i="3"/>
  <c r="F26" i="3"/>
  <c r="E26" i="3"/>
  <c r="D26" i="3"/>
  <c r="B26" i="3"/>
  <c r="M25" i="3"/>
  <c r="H25" i="3"/>
  <c r="F25" i="3"/>
  <c r="M21" i="3"/>
  <c r="L21" i="3"/>
  <c r="K21" i="3"/>
  <c r="J21" i="3"/>
  <c r="I21" i="3"/>
  <c r="H21" i="3"/>
  <c r="G21" i="3"/>
  <c r="F21" i="3"/>
  <c r="E21" i="3"/>
  <c r="D21" i="3"/>
  <c r="C21" i="3"/>
  <c r="B21" i="3"/>
  <c r="M13" i="3"/>
  <c r="L13" i="3"/>
  <c r="K13" i="3"/>
  <c r="K12" i="3" s="1"/>
  <c r="J13" i="3"/>
  <c r="I13" i="3"/>
  <c r="H13" i="3"/>
  <c r="G13" i="3"/>
  <c r="F13" i="3"/>
  <c r="E13" i="3"/>
  <c r="E12" i="3" s="1"/>
  <c r="D13" i="3"/>
  <c r="C13" i="3"/>
  <c r="B13" i="3"/>
  <c r="M12" i="3"/>
  <c r="L12" i="3"/>
  <c r="J12" i="3"/>
  <c r="I12" i="3"/>
  <c r="H12" i="3"/>
  <c r="G12" i="3"/>
  <c r="F12" i="3"/>
  <c r="D12" i="3"/>
  <c r="C12" i="3"/>
  <c r="B12" i="3"/>
  <c r="B37" i="4" l="1"/>
  <c r="B43" i="4" s="1"/>
  <c r="F37" i="4"/>
  <c r="F43" i="4" s="1"/>
  <c r="F46" i="4" s="1"/>
  <c r="E38" i="3" l="1"/>
  <c r="E36" i="3" s="1"/>
  <c r="E25" i="3" s="1"/>
  <c r="D38" i="3"/>
  <c r="D36" i="3" s="1"/>
  <c r="D25" i="3" s="1"/>
  <c r="B38" i="3"/>
  <c r="B36" i="3" s="1"/>
  <c r="B25" i="3" s="1"/>
  <c r="C38" i="3"/>
  <c r="C36" i="3" s="1"/>
  <c r="C25" i="3" s="1"/>
  <c r="N21" i="2" l="1"/>
  <c r="M21" i="2"/>
  <c r="L21" i="2"/>
  <c r="K21" i="2"/>
  <c r="J21" i="2"/>
  <c r="I21" i="2"/>
  <c r="H21" i="2"/>
  <c r="G21" i="2"/>
  <c r="F21" i="2"/>
  <c r="E21" i="2"/>
  <c r="D21" i="2"/>
  <c r="C21" i="2"/>
  <c r="O41" i="1" l="1"/>
  <c r="C41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C36" i="1"/>
  <c r="O35" i="1"/>
  <c r="O34" i="1"/>
  <c r="N31" i="1"/>
  <c r="N39" i="1" s="1"/>
  <c r="K31" i="1"/>
  <c r="J31" i="1"/>
  <c r="I31" i="1"/>
  <c r="I39" i="1" s="1"/>
  <c r="H31" i="1"/>
  <c r="H39" i="1" s="1"/>
  <c r="E31" i="1"/>
  <c r="D31" i="1"/>
  <c r="C31" i="1"/>
  <c r="C39" i="1" s="1"/>
  <c r="C43" i="1" s="1"/>
  <c r="D12" i="1" s="1"/>
  <c r="D43" i="1" s="1"/>
  <c r="E12" i="1" s="1"/>
  <c r="E43" i="1" s="1"/>
  <c r="F12" i="1" s="1"/>
  <c r="O30" i="1"/>
  <c r="O29" i="1"/>
  <c r="O28" i="1"/>
  <c r="N27" i="1"/>
  <c r="M27" i="1"/>
  <c r="M31" i="1" s="1"/>
  <c r="L27" i="1"/>
  <c r="L31" i="1" s="1"/>
  <c r="K27" i="1"/>
  <c r="J27" i="1"/>
  <c r="I27" i="1"/>
  <c r="H27" i="1"/>
  <c r="G27" i="1"/>
  <c r="G31" i="1" s="1"/>
  <c r="F27" i="1"/>
  <c r="F31" i="1" s="1"/>
  <c r="E27" i="1"/>
  <c r="D27" i="1"/>
  <c r="C27" i="1"/>
  <c r="O26" i="1"/>
  <c r="O25" i="1"/>
  <c r="O24" i="1"/>
  <c r="O27" i="1" s="1"/>
  <c r="O31" i="1" s="1"/>
  <c r="N21" i="1"/>
  <c r="M21" i="1"/>
  <c r="L21" i="1"/>
  <c r="K21" i="1"/>
  <c r="K39" i="1" s="1"/>
  <c r="J21" i="1"/>
  <c r="J39" i="1" s="1"/>
  <c r="I21" i="1"/>
  <c r="H21" i="1"/>
  <c r="G21" i="1"/>
  <c r="G39" i="1" s="1"/>
  <c r="F21" i="1"/>
  <c r="E21" i="1"/>
  <c r="E39" i="1" s="1"/>
  <c r="D21" i="1"/>
  <c r="D39" i="1" s="1"/>
  <c r="C21" i="1"/>
  <c r="O20" i="1"/>
  <c r="O19" i="1"/>
  <c r="O18" i="1"/>
  <c r="O17" i="1"/>
  <c r="O16" i="1"/>
  <c r="O15" i="1"/>
  <c r="O21" i="1" s="1"/>
  <c r="O39" i="1" s="1"/>
  <c r="L39" i="1" l="1"/>
  <c r="M39" i="1"/>
  <c r="F39" i="1"/>
  <c r="F43" i="1" s="1"/>
  <c r="G12" i="1" s="1"/>
  <c r="G43" i="1" s="1"/>
  <c r="H12" i="1" s="1"/>
  <c r="H43" i="1" s="1"/>
  <c r="I12" i="1" s="1"/>
  <c r="I43" i="1" s="1"/>
  <c r="J12" i="1" s="1"/>
  <c r="J43" i="1" s="1"/>
  <c r="K12" i="1" s="1"/>
  <c r="K43" i="1" s="1"/>
  <c r="L12" i="1" s="1"/>
  <c r="L43" i="1" s="1"/>
  <c r="M12" i="1" s="1"/>
  <c r="M43" i="1" s="1"/>
  <c r="N12" i="1" s="1"/>
  <c r="O12" i="1" l="1"/>
  <c r="O43" i="1" s="1"/>
  <c r="N43" i="1"/>
</calcChain>
</file>

<file path=xl/sharedStrings.xml><?xml version="1.0" encoding="utf-8"?>
<sst xmlns="http://schemas.openxmlformats.org/spreadsheetml/2006/main" count="145" uniqueCount="115">
  <si>
    <t>INSTITUTO DO CÂNCER DO ESTADO DE SÃO PAULO - ICESP</t>
  </si>
  <si>
    <t>CONTRATO DE GESTÃO N.º 01/2022</t>
  </si>
  <si>
    <t>ANO III - FEV/2024 A JAN/2025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</si>
  <si>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</si>
  <si>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</si>
  <si>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</si>
  <si>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</si>
  <si>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</si>
  <si>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</si>
  <si>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</si>
  <si>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</si>
  <si>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</si>
  <si>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</si>
  <si>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</si>
  <si>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JAN</t>
  </si>
  <si>
    <t>TOTAL</t>
  </si>
  <si>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</si>
  <si>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</si>
  <si>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</si>
  <si>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</si>
  <si>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</si>
  <si>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</si>
  <si>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</si>
  <si>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</si>
  <si>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</si>
  <si>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</si>
  <si>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</si>
  <si>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</si>
  <si>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</si>
  <si>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RH*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</si>
  <si>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</si>
  <si>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</si>
  <si>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</si>
  <si>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</si>
  <si>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</si>
  <si>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</si>
  <si>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</si>
  <si>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</si>
  <si>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</si>
  <si>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* CGs 88710 , 88711, 88712, 88713, 88714</t>
  </si>
  <si>
    <t>CONCILIAÇÃO BANCÁRIA (R$ MIL)</t>
  </si>
  <si>
    <t>SALDO DO FLUXO DE CAIXA</t>
  </si>
  <si>
    <t>OPERAÇÕES NÃO REALIZADAS EM CONTA BANCÁRIA</t>
  </si>
  <si>
    <t>PROVISÃO ACUMULADA PARA 13º SALÁRIO</t>
  </si>
  <si>
    <t>PAGAMENTOS REALIZADOS PELA CONTA BANCÁRIA CENTRAL DA FFM PENDENTES DE ALOCAÇÃO NA CONTA BANCÁRIA DO CONTRATO</t>
  </si>
  <si>
    <t>AJUSTES BANCÁRIOS A EFETUAR EM PERÍODOS SEGUINTES</t>
  </si>
  <si>
    <t>CHEQUES A COMPENSAR</t>
  </si>
  <si>
    <t>SALDO BANCÁRIO</t>
  </si>
  <si>
    <t>FLUXOS DE CAIXA DE FEVEREIRO A MAIO/2024 (R$ mil)</t>
  </si>
  <si>
    <t xml:space="preserve"> CENTROS DE GERENCIAMENTO OPERACIONAIS</t>
  </si>
  <si>
    <t>BALANÇO PATRIMONIAL EM 31/05/2024 (EM R$)</t>
  </si>
  <si>
    <t>SD 29/02/2024</t>
  </si>
  <si>
    <t>SD 31/03/2024</t>
  </si>
  <si>
    <t>SD 30/04/2024</t>
  </si>
  <si>
    <t>SD 31/05/2024</t>
  </si>
  <si>
    <t>SD 30/06/2024</t>
  </si>
  <si>
    <t>SD 31/07/2024</t>
  </si>
  <si>
    <t>SD 31/08/2024</t>
  </si>
  <si>
    <t>SD 30/09/2024</t>
  </si>
  <si>
    <t>SD 31/10/2024</t>
  </si>
  <si>
    <t>SD 30/11/2024</t>
  </si>
  <si>
    <t>SD 31/12/2024</t>
  </si>
  <si>
    <t>SD 31/01/2024</t>
  </si>
  <si>
    <t>ATIVO</t>
  </si>
  <si>
    <t>CIRCULANTE</t>
  </si>
  <si>
    <t>CAIXA</t>
  </si>
  <si>
    <t>SALDOS EM CONTAS BANCÁRIAS</t>
  </si>
  <si>
    <t>APLICAÇÕES FINANCEIRAS</t>
  </si>
  <si>
    <t>CONTAS A RECEBER</t>
  </si>
  <si>
    <t>ESTOQUES</t>
  </si>
  <si>
    <t>DESPESAS ANTECIPADAS</t>
  </si>
  <si>
    <t>OUTROS CRÉDITOS</t>
  </si>
  <si>
    <t>ATIVO NÃO CIRCULANTE</t>
  </si>
  <si>
    <t>DEPÓSITOS RECURSAIS TRABALHISTAS</t>
  </si>
  <si>
    <t>IMOBILIZADO E INTANGÍVEL</t>
  </si>
  <si>
    <t>PASSIVO</t>
  </si>
  <si>
    <t>FORNECEDORES</t>
  </si>
  <si>
    <t>SERVIÇOS DE TERCEIROS</t>
  </si>
  <si>
    <t>OBRIGAÇÕES SOCIAIS E TRABALHISTAS</t>
  </si>
  <si>
    <t>OBRIGAÇÕES FISCAIS</t>
  </si>
  <si>
    <t>RECEITAS DIFERIDAS</t>
  </si>
  <si>
    <t>OUTRAS OBRIGAÇÕES</t>
  </si>
  <si>
    <t>PASSIVO NÃO CIRCULANTE</t>
  </si>
  <si>
    <t>PROVISÃO PARA RISCOS FISCAIS, TRABALHISTAS E CÍVEIS</t>
  </si>
  <si>
    <t>PATRIMÔNIO LÍQUIDO</t>
  </si>
  <si>
    <t>RESULTADO ACUMULADO</t>
  </si>
  <si>
    <t>RESULTADO DO PERÍODO</t>
  </si>
  <si>
    <t>DEMONSTRAÇÃO DOS RESULTADOS EM FEVEREIRO A MAIO/24 (EM R$)</t>
  </si>
  <si>
    <t>RECEITAS OPERACIONAIS</t>
  </si>
  <si>
    <t>CONTRATO DE GESTÃO Nº 01/2022</t>
  </si>
  <si>
    <t>REPASSE MEDICAMENTOS - MS</t>
  </si>
  <si>
    <t>SUBVENÇÕES INVESTIMENTOS</t>
  </si>
  <si>
    <t>DOAÇÕES</t>
  </si>
  <si>
    <t>OUTRAS RECEITAS</t>
  </si>
  <si>
    <t>DESPESAS OPERACIONAIS</t>
  </si>
  <si>
    <t>PESSOAL</t>
  </si>
  <si>
    <t>SALÁRIOS</t>
  </si>
  <si>
    <t>BENEFÍCIOS</t>
  </si>
  <si>
    <t>PROVISÕES PARA FÉRIAS</t>
  </si>
  <si>
    <t>PROVISÕES PARA 13º SALÁRIO</t>
  </si>
  <si>
    <t>ENCARGOS SOCIAIS</t>
  </si>
  <si>
    <t>TOTAL PESSOAL</t>
  </si>
  <si>
    <t>MATERIAIS PARA CONSUMO</t>
  </si>
  <si>
    <t>SERVIÇOS PROFISSIONAIS</t>
  </si>
  <si>
    <t>ALUGUÉIS DE EQUIPAMENTOS E IMÓVEIS</t>
  </si>
  <si>
    <t xml:space="preserve">REPASSES HCFMUSP - SERV. PRESTADOS </t>
  </si>
  <si>
    <t>PROVISÕES PARA RISCOS TRABALHISTAS</t>
  </si>
  <si>
    <t>UTILIDADES E SERVIÇOS</t>
  </si>
  <si>
    <t>DEPRECIAÇÕES E AMORTIZAÇÕES</t>
  </si>
  <si>
    <t>RESULTADO NA BAIXA DE IMOBILIZADO</t>
  </si>
  <si>
    <t>OUTRAS DESPESAS</t>
  </si>
  <si>
    <t>RESULTADO OPERACIONAL</t>
  </si>
  <si>
    <t>RESULTADOS FINANCEIROS LÍQUIDOS</t>
  </si>
  <si>
    <t>RECEITAS FINANCEIRAS</t>
  </si>
  <si>
    <t>DESPESAS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</si>
</sst>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_(* #,##0.00_);_(* \(#,##0.00\);_(* &quot;-&quot;??_);_(@_)"/>
  </numFmts>
  <fonts count="4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Franklin Gothic Medium"/>
      <family val="2"/>
    </font>
    <font>
      <b/>
      <sz val="14"/>
      <color rgb="FF548235"/>
      <name val="Verdana"/>
      <family val="2"/>
    </font>
    <font>
      <sz val="10"/>
      <color indexed="8"/>
      <name val="Arial"/>
      <family val="2"/>
    </font>
    <font>
      <b/>
      <sz val="12"/>
      <color rgb="FF548235"/>
      <name val="Verdana"/>
      <family val="2"/>
    </font>
    <font>
      <b/>
      <sz val="11"/>
      <color theme="1"/>
      <name val="Verdana"/>
      <family val="2"/>
    </font>
    <font>
      <sz val="8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color rgb="FF3333FF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Verdana"/>
      <family val="2"/>
    </font>
    <font>
      <sz val="11"/>
      <color theme="1" tint="0.249977111117893"/>
      <name val="Franklin Gothic Medium"/>
      <family val="2"/>
    </font>
    <font>
      <sz val="11"/>
      <color rgb="FFC63527"/>
      <name val="Verdana"/>
      <family val="2"/>
    </font>
    <font>
      <sz val="11"/>
      <color theme="1" tint="0.249977111117893"/>
      <name val="Aptos Narrow"/>
      <family val="2"/>
      <scheme val="minor"/>
    </font>
    <font>
      <sz val="11"/>
      <name val="Franklin Gothic Medium"/>
      <family val="2"/>
    </font>
    <font>
      <sz val="11"/>
      <name val="Verdana"/>
      <family val="2"/>
    </font>
    <font>
      <b/>
      <sz val="10"/>
      <name val="Verdana"/>
      <family val="2"/>
    </font>
    <font>
      <b/>
      <sz val="10"/>
      <name val="Franklin Gothic Medium"/>
      <family val="2"/>
    </font>
    <font>
      <sz val="10"/>
      <color theme="1"/>
      <name val="Verdana"/>
      <family val="2"/>
    </font>
    <font>
      <sz val="10"/>
      <color theme="1"/>
      <name val="Aptos Narrow"/>
      <family val="2"/>
      <scheme val="minor"/>
    </font>
    <font>
      <b/>
      <u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 tint="0.249977111117893"/>
      <name val="Franklin Gothic Medium"/>
      <family val="2"/>
    </font>
    <font>
      <b/>
      <sz val="10"/>
      <color theme="1"/>
      <name val="Verdana"/>
      <family val="2"/>
    </font>
    <font>
      <b/>
      <sz val="10"/>
      <color theme="1"/>
      <name val="Franklin Gothic Medium"/>
      <family val="2"/>
    </font>
    <font>
      <sz val="8"/>
      <color indexed="8"/>
      <name val="Verdana"/>
      <family val="2"/>
    </font>
    <font>
      <sz val="10"/>
      <color indexed="8"/>
      <name val="MS Sans Serif"/>
    </font>
    <font>
      <sz val="12"/>
      <color rgb="FF548235"/>
      <name val="Verdana"/>
      <family val="2"/>
    </font>
    <font>
      <b/>
      <sz val="8"/>
      <color indexed="8"/>
      <name val="Verdana"/>
      <family val="2"/>
    </font>
    <font>
      <sz val="10"/>
      <color indexed="8"/>
      <name val="ARIAL"/>
      <charset val="1"/>
    </font>
    <font>
      <b/>
      <sz val="8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rgb="FF00000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A8AA"/>
        <bgColor indexed="64"/>
      </patternFill>
    </fill>
  </fills>
  <borders count="14">
    <border>
      <left/>
      <right/>
      <top/>
      <bottom/>
      <diagonal/>
    </border>
    <border>
      <left style="dotted">
        <color theme="0" tint="-0.34998626667073579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/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">
    <xf numFmtId="0" fontId="0" fillId="0" borderId="0"/>
    <xf numFmtId="0" fontId="4" fillId="0" borderId="0">
      <alignment vertical="top"/>
    </xf>
    <xf numFmtId="43" fontId="30" fillId="0" borderId="0" applyFont="0" applyFill="0" applyBorder="0" applyAlignment="0" applyProtection="0"/>
    <xf numFmtId="0" fontId="33" fillId="0" borderId="0">
      <alignment vertical="top"/>
    </xf>
    <xf numFmtId="166" fontId="4" fillId="0" borderId="0" applyFont="0" applyFill="0" applyBorder="0" applyAlignment="0" applyProtection="0">
      <alignment vertical="top"/>
    </xf>
  </cellStyleXfs>
  <cellXfs count="12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38" fontId="11" fillId="0" borderId="3" xfId="0" applyNumberFormat="1" applyFont="1" applyBorder="1" applyAlignment="1">
      <alignment vertical="center"/>
    </xf>
    <xf numFmtId="38" fontId="11" fillId="0" borderId="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6" xfId="0" applyFont="1" applyBorder="1" applyAlignment="1">
      <alignment horizontal="left" vertical="center" indent="2"/>
    </xf>
    <xf numFmtId="0" fontId="15" fillId="0" borderId="0" xfId="0" applyFont="1" applyAlignment="1">
      <alignment vertical="center"/>
    </xf>
    <xf numFmtId="164" fontId="14" fillId="0" borderId="7" xfId="0" applyNumberFormat="1" applyFont="1" applyBorder="1" applyAlignment="1">
      <alignment vertical="center"/>
    </xf>
    <xf numFmtId="164" fontId="14" fillId="0" borderId="8" xfId="0" applyNumberFormat="1" applyFont="1" applyBorder="1" applyAlignment="1">
      <alignment vertical="center"/>
    </xf>
    <xf numFmtId="164" fontId="14" fillId="0" borderId="6" xfId="0" applyNumberFormat="1" applyFont="1" applyBorder="1" applyAlignment="1">
      <alignment vertical="center"/>
    </xf>
    <xf numFmtId="0" fontId="11" fillId="2" borderId="6" xfId="0" applyFont="1" applyFill="1" applyBorder="1" applyAlignment="1">
      <alignment horizontal="left" vertical="center" indent="2"/>
    </xf>
    <xf numFmtId="0" fontId="11" fillId="2" borderId="0" xfId="0" applyFont="1" applyFill="1" applyAlignment="1">
      <alignment vertical="center"/>
    </xf>
    <xf numFmtId="164" fontId="11" fillId="2" borderId="8" xfId="0" applyNumberFormat="1" applyFont="1" applyFill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5" fontId="14" fillId="0" borderId="7" xfId="0" applyNumberFormat="1" applyFont="1" applyBorder="1" applyAlignment="1">
      <alignment vertical="center"/>
    </xf>
    <xf numFmtId="0" fontId="16" fillId="3" borderId="6" xfId="0" applyFont="1" applyFill="1" applyBorder="1" applyAlignment="1">
      <alignment horizontal="left" vertical="center" indent="3"/>
    </xf>
    <xf numFmtId="0" fontId="16" fillId="3" borderId="0" xfId="0" applyFont="1" applyFill="1" applyAlignment="1">
      <alignment vertical="center"/>
    </xf>
    <xf numFmtId="165" fontId="16" fillId="3" borderId="8" xfId="0" applyNumberFormat="1" applyFont="1" applyFill="1" applyBorder="1" applyAlignment="1">
      <alignment vertical="center"/>
    </xf>
    <xf numFmtId="165" fontId="11" fillId="2" borderId="8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3" borderId="6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164" fontId="11" fillId="3" borderId="8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164" fontId="19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20" fillId="0" borderId="4" xfId="0" applyFont="1" applyBorder="1" applyAlignment="1">
      <alignment vertical="center"/>
    </xf>
    <xf numFmtId="0" fontId="20" fillId="0" borderId="0" xfId="0" applyFont="1" applyAlignment="1">
      <alignment vertical="center"/>
    </xf>
    <xf numFmtId="38" fontId="20" fillId="0" borderId="10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left" vertical="center" indent="1"/>
    </xf>
    <xf numFmtId="0" fontId="25" fillId="0" borderId="0" xfId="0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11" xfId="0" applyFont="1" applyBorder="1" applyAlignment="1">
      <alignment horizontal="left" vertical="center" indent="2"/>
    </xf>
    <xf numFmtId="3" fontId="25" fillId="0" borderId="11" xfId="0" applyNumberFormat="1" applyFont="1" applyBorder="1" applyAlignment="1">
      <alignment vertical="center"/>
    </xf>
    <xf numFmtId="0" fontId="25" fillId="0" borderId="6" xfId="0" applyFont="1" applyBorder="1" applyAlignment="1">
      <alignment horizontal="left" vertical="center" wrapText="1" indent="3"/>
    </xf>
    <xf numFmtId="3" fontId="25" fillId="0" borderId="8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 indent="2"/>
    </xf>
    <xf numFmtId="0" fontId="27" fillId="0" borderId="0" xfId="0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0" fillId="4" borderId="12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164" fontId="20" fillId="4" borderId="13" xfId="0" applyNumberFormat="1" applyFont="1" applyFill="1" applyBorder="1" applyAlignment="1">
      <alignment vertical="center"/>
    </xf>
    <xf numFmtId="0" fontId="29" fillId="0" borderId="0" xfId="1" applyFont="1" applyAlignment="1">
      <alignment vertical="center"/>
    </xf>
    <xf numFmtId="43" fontId="29" fillId="0" borderId="0" xfId="2" applyFont="1" applyFill="1" applyBorder="1" applyAlignment="1" applyProtection="1">
      <alignment horizontal="right" vertical="center"/>
    </xf>
    <xf numFmtId="0" fontId="3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4" fontId="5" fillId="0" borderId="0" xfId="1" applyNumberFormat="1" applyFont="1" applyAlignment="1">
      <alignment horizontal="center" vertical="center"/>
    </xf>
    <xf numFmtId="43" fontId="32" fillId="0" borderId="0" xfId="2" applyFont="1" applyAlignment="1">
      <alignment horizontal="right" vertical="center"/>
    </xf>
    <xf numFmtId="4" fontId="29" fillId="0" borderId="0" xfId="2" applyNumberFormat="1" applyFont="1" applyFill="1" applyAlignment="1">
      <alignment horizontal="right" vertical="center"/>
    </xf>
    <xf numFmtId="4" fontId="29" fillId="0" borderId="0" xfId="1" applyNumberFormat="1" applyFont="1" applyAlignment="1">
      <alignment vertical="center"/>
    </xf>
    <xf numFmtId="0" fontId="32" fillId="0" borderId="0" xfId="1" applyFont="1" applyAlignment="1">
      <alignment horizontal="center" vertical="center"/>
    </xf>
    <xf numFmtId="0" fontId="34" fillId="5" borderId="0" xfId="3" applyFont="1" applyFill="1" applyAlignment="1">
      <alignment horizontal="right" vertical="center"/>
    </xf>
    <xf numFmtId="0" fontId="34" fillId="5" borderId="0" xfId="3" applyFont="1" applyFill="1" applyAlignment="1">
      <alignment horizontal="center" vertical="center"/>
    </xf>
    <xf numFmtId="0" fontId="35" fillId="6" borderId="0" xfId="1" applyFont="1" applyFill="1" applyAlignment="1">
      <alignment vertical="center"/>
    </xf>
    <xf numFmtId="3" fontId="35" fillId="6" borderId="0" xfId="2" applyNumberFormat="1" applyFont="1" applyFill="1" applyAlignment="1">
      <alignment horizontal="right" vertical="center"/>
    </xf>
    <xf numFmtId="0" fontId="35" fillId="7" borderId="0" xfId="1" applyFont="1" applyFill="1" applyAlignment="1">
      <alignment vertical="center"/>
    </xf>
    <xf numFmtId="3" fontId="35" fillId="7" borderId="0" xfId="2" applyNumberFormat="1" applyFont="1" applyFill="1" applyAlignment="1">
      <alignment horizontal="right" vertical="center"/>
    </xf>
    <xf numFmtId="0" fontId="36" fillId="0" borderId="0" xfId="1" applyFont="1" applyAlignment="1">
      <alignment horizontal="left" vertical="center" indent="1"/>
    </xf>
    <xf numFmtId="3" fontId="36" fillId="0" borderId="0" xfId="2" applyNumberFormat="1" applyFont="1" applyFill="1" applyAlignment="1">
      <alignment horizontal="right" vertical="center"/>
    </xf>
    <xf numFmtId="166" fontId="36" fillId="0" borderId="0" xfId="4" applyFont="1" applyFill="1" applyAlignment="1">
      <alignment horizontal="right" vertical="center"/>
    </xf>
    <xf numFmtId="4" fontId="37" fillId="0" borderId="0" xfId="3" applyNumberFormat="1" applyFont="1">
      <alignment vertical="top"/>
    </xf>
    <xf numFmtId="166" fontId="29" fillId="0" borderId="0" xfId="4" applyFont="1" applyAlignment="1">
      <alignment vertical="center"/>
    </xf>
    <xf numFmtId="166" fontId="29" fillId="0" borderId="0" xfId="4" applyFont="1" applyFill="1" applyAlignment="1">
      <alignment vertical="center"/>
    </xf>
    <xf numFmtId="17" fontId="34" fillId="5" borderId="0" xfId="3" applyNumberFormat="1" applyFont="1" applyFill="1" applyAlignment="1">
      <alignment horizontal="right" vertical="center"/>
    </xf>
    <xf numFmtId="3" fontId="36" fillId="0" borderId="0" xfId="1" applyNumberFormat="1" applyFont="1" applyAlignment="1">
      <alignment vertical="center"/>
    </xf>
    <xf numFmtId="3" fontId="36" fillId="0" borderId="0" xfId="2" applyNumberFormat="1" applyFont="1" applyAlignment="1">
      <alignment horizontal="right" vertical="center"/>
    </xf>
    <xf numFmtId="166" fontId="36" fillId="0" borderId="0" xfId="4" applyFont="1" applyFill="1" applyAlignment="1">
      <alignment vertical="center"/>
    </xf>
    <xf numFmtId="0" fontId="36" fillId="0" borderId="0" xfId="1" applyFont="1" applyAlignment="1">
      <alignment vertical="center"/>
    </xf>
    <xf numFmtId="43" fontId="36" fillId="0" borderId="0" xfId="1" applyNumberFormat="1" applyFont="1" applyAlignment="1">
      <alignment vertical="center"/>
    </xf>
    <xf numFmtId="0" fontId="35" fillId="8" borderId="0" xfId="1" applyFont="1" applyFill="1" applyAlignment="1">
      <alignment horizontal="left" vertical="center" indent="1"/>
    </xf>
    <xf numFmtId="3" fontId="35" fillId="0" borderId="0" xfId="2" applyNumberFormat="1" applyFont="1" applyFill="1" applyAlignment="1">
      <alignment horizontal="right" vertical="center"/>
    </xf>
    <xf numFmtId="0" fontId="36" fillId="0" borderId="0" xfId="1" applyFont="1" applyAlignment="1">
      <alignment horizontal="left" vertical="center" indent="2"/>
    </xf>
    <xf numFmtId="0" fontId="35" fillId="0" borderId="0" xfId="1" applyFont="1" applyAlignment="1">
      <alignment horizontal="left" vertical="center" indent="1"/>
    </xf>
    <xf numFmtId="166" fontId="32" fillId="0" borderId="0" xfId="1" applyNumberFormat="1" applyFont="1" applyAlignment="1">
      <alignment vertical="center"/>
    </xf>
    <xf numFmtId="0" fontId="35" fillId="0" borderId="0" xfId="1" applyFont="1" applyAlignment="1">
      <alignment vertical="center"/>
    </xf>
    <xf numFmtId="0" fontId="35" fillId="9" borderId="0" xfId="1" applyFont="1" applyFill="1" applyAlignment="1">
      <alignment vertical="center"/>
    </xf>
    <xf numFmtId="3" fontId="35" fillId="9" borderId="0" xfId="2" applyNumberFormat="1" applyFont="1" applyFill="1" applyAlignment="1">
      <alignment horizontal="right" vertical="center"/>
    </xf>
    <xf numFmtId="0" fontId="38" fillId="10" borderId="0" xfId="1" applyFont="1" applyFill="1" applyAlignment="1">
      <alignment vertical="center"/>
    </xf>
    <xf numFmtId="3" fontId="38" fillId="10" borderId="0" xfId="2" applyNumberFormat="1" applyFont="1" applyFill="1" applyAlignment="1">
      <alignment horizontal="right" vertical="center"/>
    </xf>
    <xf numFmtId="166" fontId="39" fillId="0" borderId="0" xfId="4" applyFont="1" applyFill="1" applyAlignment="1">
      <alignment vertical="center"/>
    </xf>
    <xf numFmtId="0" fontId="39" fillId="0" borderId="0" xfId="1" applyFont="1" applyAlignment="1">
      <alignment vertical="center"/>
    </xf>
    <xf numFmtId="4" fontId="36" fillId="0" borderId="0" xfId="1" applyNumberFormat="1" applyFont="1" applyAlignment="1">
      <alignment vertical="center"/>
    </xf>
    <xf numFmtId="4" fontId="39" fillId="0" borderId="0" xfId="1" applyNumberFormat="1" applyFont="1" applyAlignment="1">
      <alignment vertical="center"/>
    </xf>
    <xf numFmtId="166" fontId="36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">
    <cellStyle name="Normal" xfId="0" builtinId="0"/>
    <cellStyle name="Normal 2" xfId="3" xr:uid="{1186A479-451E-4D7E-BE4F-0D4205DFFBA0}"/>
    <cellStyle name="Normal 2 4 2" xfId="1" xr:uid="{1BC1FF9F-996C-4236-AAE0-8890D0A74CCE}"/>
    <cellStyle name="Vírgula 2" xfId="2" xr:uid="{4F865457-36CE-4FC1-A533-C74C730062DA}"/>
    <cellStyle name="Vírgula 3" xfId="4" xr:uid="{32390C61-AD51-4B9B-845D-3A16910672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1012031</xdr:colOff>
      <xdr:row>0</xdr:row>
      <xdr:rowOff>523875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FAD4453-CD8A-417D-9201-11FAACFEA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9336881" cy="523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11905</xdr:colOff>
      <xdr:row>0</xdr:row>
      <xdr:rowOff>0</xdr:rowOff>
    </xdr:from>
    <xdr:to>
      <xdr:col>13</xdr:col>
      <xdr:colOff>1107281</xdr:colOff>
      <xdr:row>0</xdr:row>
      <xdr:rowOff>523874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FD1CD7A-ABA8-421D-BEA0-715A7CEBD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5" y="0"/>
          <a:ext cx="9401176" cy="5238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11905</xdr:colOff>
      <xdr:row>1</xdr:row>
      <xdr:rowOff>35718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D6335D2-9EB4-4319-981B-C5A5E673B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10624" cy="5834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-1</xdr:colOff>
      <xdr:row>0</xdr:row>
      <xdr:rowOff>619125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3FEE967-F9E6-4446-89A9-11B41400F5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9501187" cy="619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46ACF-E801-43A8-9C43-20D398B9DEE6}">
  <dimension ref="A1:Q40"/>
  <sheetViews>
    <sheetView showGridLines="0" tabSelected="1" zoomScale="80" zoomScaleNormal="80" workbookViewId="0">
      <selection activeCell="P11" sqref="P11"/>
    </sheetView>
  </sheetViews>
  <sheetFormatPr defaultColWidth="6.85546875" defaultRowHeight="15" customHeight="1" x14ac:dyDescent="0.25"/>
  <cols>
    <col min="1" max="1" width="68.7109375" style="72" customWidth="1"/>
    <col min="2" max="2" width="18.7109375" style="92" customWidth="1"/>
    <col min="3" max="4" width="18.7109375" style="72" customWidth="1"/>
    <col min="5" max="5" width="15.7109375" style="72" customWidth="1"/>
    <col min="6" max="13" width="15.7109375" style="72" hidden="1" customWidth="1"/>
    <col min="14" max="14" width="2.7109375" style="72" customWidth="1"/>
    <col min="15" max="15" width="16.42578125" style="72" customWidth="1"/>
    <col min="16" max="16" width="14.28515625" style="72" customWidth="1"/>
    <col min="17" max="17" width="13.85546875" style="72" customWidth="1"/>
    <col min="18" max="16384" width="6.85546875" style="72"/>
  </cols>
  <sheetData>
    <row r="1" spans="1:17" ht="69.95" customHeight="1" x14ac:dyDescent="0.25">
      <c r="B1" s="73"/>
    </row>
    <row r="2" spans="1:17" s="74" customFormat="1" ht="18" customHeight="1" x14ac:dyDescent="0.25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1:17" s="74" customFormat="1" ht="15" customHeight="1" x14ac:dyDescent="0.25">
      <c r="A3" s="115" t="s">
        <v>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O3" s="75"/>
    </row>
    <row r="4" spans="1:17" s="74" customFormat="1" ht="15" customHeight="1" x14ac:dyDescent="0.25">
      <c r="A4" s="116" t="s">
        <v>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O4" s="75"/>
    </row>
    <row r="5" spans="1:17" s="74" customFormat="1" ht="1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O5" s="75"/>
    </row>
    <row r="6" spans="1:17" s="74" customFormat="1" ht="15" customHeight="1" x14ac:dyDescent="0.25">
      <c r="A6" s="115" t="s">
        <v>49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O6" s="75"/>
    </row>
    <row r="7" spans="1:17" s="74" customFormat="1" ht="18" customHeight="1" x14ac:dyDescent="0.25">
      <c r="N7" s="76"/>
    </row>
    <row r="8" spans="1:17" s="75" customFormat="1" ht="18" customHeight="1" x14ac:dyDescent="0.25">
      <c r="A8" s="116" t="s">
        <v>50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</row>
    <row r="9" spans="1:17" ht="18" customHeight="1" x14ac:dyDescent="0.25">
      <c r="B9" s="77"/>
      <c r="C9" s="77"/>
      <c r="D9" s="77"/>
      <c r="E9" s="77"/>
      <c r="F9" s="77"/>
      <c r="G9" s="78"/>
      <c r="H9" s="77"/>
      <c r="I9" s="77"/>
      <c r="J9" s="77"/>
      <c r="K9" s="77"/>
      <c r="L9" s="77"/>
      <c r="N9" s="79"/>
    </row>
    <row r="10" spans="1:17" ht="18" customHeight="1" x14ac:dyDescent="0.25">
      <c r="A10" s="80"/>
      <c r="B10" s="81" t="s">
        <v>51</v>
      </c>
      <c r="C10" s="82" t="s">
        <v>52</v>
      </c>
      <c r="D10" s="82" t="s">
        <v>53</v>
      </c>
      <c r="E10" s="82" t="s">
        <v>54</v>
      </c>
      <c r="F10" s="82" t="s">
        <v>55</v>
      </c>
      <c r="G10" s="82" t="s">
        <v>56</v>
      </c>
      <c r="H10" s="82" t="s">
        <v>57</v>
      </c>
      <c r="I10" s="82" t="s">
        <v>58</v>
      </c>
      <c r="J10" s="82" t="s">
        <v>59</v>
      </c>
      <c r="K10" s="82" t="s">
        <v>60</v>
      </c>
      <c r="L10" s="82" t="s">
        <v>61</v>
      </c>
      <c r="M10" s="82" t="s">
        <v>62</v>
      </c>
    </row>
    <row r="11" spans="1:17" ht="18" customHeight="1" x14ac:dyDescent="0.25">
      <c r="B11" s="72"/>
    </row>
    <row r="12" spans="1:17" ht="18" customHeight="1" x14ac:dyDescent="0.25">
      <c r="A12" s="83" t="s">
        <v>63</v>
      </c>
      <c r="B12" s="84">
        <f t="shared" ref="B12:M12" si="0">B13+B21</f>
        <v>81936260.780000001</v>
      </c>
      <c r="C12" s="84">
        <f t="shared" si="0"/>
        <v>90097786.450000018</v>
      </c>
      <c r="D12" s="84">
        <f t="shared" si="0"/>
        <v>97328370.270000011</v>
      </c>
      <c r="E12" s="84">
        <f t="shared" si="0"/>
        <v>100221784.48000002</v>
      </c>
      <c r="F12" s="84">
        <f t="shared" si="0"/>
        <v>0</v>
      </c>
      <c r="G12" s="84">
        <f t="shared" si="0"/>
        <v>0</v>
      </c>
      <c r="H12" s="84">
        <f t="shared" si="0"/>
        <v>0</v>
      </c>
      <c r="I12" s="84">
        <f t="shared" si="0"/>
        <v>0</v>
      </c>
      <c r="J12" s="84">
        <f t="shared" si="0"/>
        <v>0</v>
      </c>
      <c r="K12" s="84">
        <f t="shared" si="0"/>
        <v>0</v>
      </c>
      <c r="L12" s="84">
        <f t="shared" si="0"/>
        <v>0</v>
      </c>
      <c r="M12" s="84">
        <f t="shared" si="0"/>
        <v>0</v>
      </c>
      <c r="N12" s="79"/>
      <c r="O12" s="79"/>
      <c r="P12" s="79"/>
      <c r="Q12" s="79"/>
    </row>
    <row r="13" spans="1:17" ht="18" customHeight="1" x14ac:dyDescent="0.25">
      <c r="A13" s="85" t="s">
        <v>64</v>
      </c>
      <c r="B13" s="86">
        <f t="shared" ref="B13:L13" si="1">SUM(B14:B20)</f>
        <v>71958865.680000007</v>
      </c>
      <c r="C13" s="86">
        <f t="shared" si="1"/>
        <v>78938889.820000023</v>
      </c>
      <c r="D13" s="86">
        <f t="shared" si="1"/>
        <v>86203927.000000015</v>
      </c>
      <c r="E13" s="86">
        <f t="shared" si="1"/>
        <v>89182794.680000022</v>
      </c>
      <c r="F13" s="86">
        <f t="shared" si="1"/>
        <v>0</v>
      </c>
      <c r="G13" s="86">
        <f t="shared" si="1"/>
        <v>0</v>
      </c>
      <c r="H13" s="86">
        <f t="shared" si="1"/>
        <v>0</v>
      </c>
      <c r="I13" s="86">
        <f t="shared" si="1"/>
        <v>0</v>
      </c>
      <c r="J13" s="86">
        <f t="shared" si="1"/>
        <v>0</v>
      </c>
      <c r="K13" s="86">
        <f t="shared" si="1"/>
        <v>0</v>
      </c>
      <c r="L13" s="86">
        <f t="shared" si="1"/>
        <v>0</v>
      </c>
      <c r="M13" s="86">
        <f>SUM(M14:M20)</f>
        <v>0</v>
      </c>
      <c r="O13" s="79"/>
      <c r="P13" s="79"/>
      <c r="Q13" s="79"/>
    </row>
    <row r="14" spans="1:17" ht="18" customHeight="1" x14ac:dyDescent="0.25">
      <c r="A14" s="87" t="s">
        <v>65</v>
      </c>
      <c r="B14" s="88">
        <v>2500</v>
      </c>
      <c r="C14" s="88">
        <v>2500</v>
      </c>
      <c r="D14" s="88">
        <v>2500</v>
      </c>
      <c r="E14" s="88">
        <v>2500</v>
      </c>
      <c r="F14" s="88"/>
      <c r="G14" s="88"/>
      <c r="H14" s="88"/>
      <c r="I14" s="88"/>
      <c r="J14" s="88"/>
      <c r="K14" s="88"/>
      <c r="L14" s="88"/>
      <c r="M14" s="88"/>
    </row>
    <row r="15" spans="1:17" ht="18" customHeight="1" x14ac:dyDescent="0.25">
      <c r="A15" s="87" t="s">
        <v>66</v>
      </c>
      <c r="B15" s="89">
        <v>0</v>
      </c>
      <c r="C15" s="89">
        <v>0</v>
      </c>
      <c r="D15" s="88">
        <v>0</v>
      </c>
      <c r="E15" s="88">
        <v>0</v>
      </c>
      <c r="F15" s="88"/>
      <c r="G15" s="88"/>
      <c r="H15" s="88"/>
      <c r="I15" s="88"/>
      <c r="J15" s="88"/>
      <c r="K15" s="88"/>
      <c r="L15" s="88"/>
      <c r="M15" s="88"/>
      <c r="O15" s="79"/>
    </row>
    <row r="16" spans="1:17" ht="18" customHeight="1" x14ac:dyDescent="0.25">
      <c r="A16" s="87" t="s">
        <v>67</v>
      </c>
      <c r="B16" s="88">
        <v>28180427.350000005</v>
      </c>
      <c r="C16" s="88">
        <v>34577068.550000012</v>
      </c>
      <c r="D16" s="88">
        <v>40588136.060000017</v>
      </c>
      <c r="E16" s="88">
        <v>42849867.290000021</v>
      </c>
      <c r="F16" s="88"/>
      <c r="G16" s="88"/>
      <c r="H16" s="88"/>
      <c r="I16" s="88"/>
      <c r="J16" s="88"/>
      <c r="K16" s="88"/>
      <c r="L16" s="88"/>
      <c r="M16" s="88"/>
      <c r="O16" s="79"/>
      <c r="P16" s="79"/>
    </row>
    <row r="17" spans="1:17" ht="18" customHeight="1" x14ac:dyDescent="0.25">
      <c r="A17" s="87" t="s">
        <v>68</v>
      </c>
      <c r="B17" s="88">
        <v>15646916.709999993</v>
      </c>
      <c r="C17" s="88">
        <v>14682002.890000008</v>
      </c>
      <c r="D17" s="88">
        <v>13753198.119999997</v>
      </c>
      <c r="E17" s="88">
        <v>12828373.870000005</v>
      </c>
      <c r="F17" s="88"/>
      <c r="G17" s="88"/>
      <c r="H17" s="88"/>
      <c r="I17" s="88"/>
      <c r="J17" s="88"/>
      <c r="K17" s="88"/>
      <c r="L17" s="88"/>
      <c r="M17" s="88"/>
      <c r="N17" s="79"/>
      <c r="O17" s="79"/>
      <c r="P17" s="79"/>
    </row>
    <row r="18" spans="1:17" ht="18" customHeight="1" x14ac:dyDescent="0.25">
      <c r="A18" s="87" t="s">
        <v>69</v>
      </c>
      <c r="B18" s="88">
        <v>25843364.590000004</v>
      </c>
      <c r="C18" s="88">
        <v>26507560.510000002</v>
      </c>
      <c r="D18" s="88">
        <v>29286619.740000006</v>
      </c>
      <c r="E18" s="88">
        <v>30132254.390000004</v>
      </c>
      <c r="F18" s="88"/>
      <c r="G18" s="88"/>
      <c r="H18" s="88"/>
      <c r="I18" s="88"/>
      <c r="J18" s="88"/>
      <c r="K18" s="88"/>
      <c r="L18" s="88"/>
      <c r="M18" s="88"/>
      <c r="O18" s="79"/>
    </row>
    <row r="19" spans="1:17" ht="18" customHeight="1" x14ac:dyDescent="0.25">
      <c r="A19" s="87" t="s">
        <v>70</v>
      </c>
      <c r="B19" s="88">
        <v>316681.67000000004</v>
      </c>
      <c r="C19" s="88">
        <v>254416.87</v>
      </c>
      <c r="D19" s="88">
        <v>310055.67000000004</v>
      </c>
      <c r="E19" s="88">
        <v>315941.57999999996</v>
      </c>
      <c r="F19" s="88"/>
      <c r="G19" s="88"/>
      <c r="H19" s="88"/>
      <c r="I19" s="88"/>
      <c r="J19" s="88"/>
      <c r="K19" s="88"/>
      <c r="L19" s="88"/>
      <c r="M19" s="88"/>
    </row>
    <row r="20" spans="1:17" ht="18" customHeight="1" x14ac:dyDescent="0.25">
      <c r="A20" s="87" t="s">
        <v>71</v>
      </c>
      <c r="B20" s="88">
        <v>1968975.36</v>
      </c>
      <c r="C20" s="88">
        <v>2915341</v>
      </c>
      <c r="D20" s="88">
        <v>2263417.41</v>
      </c>
      <c r="E20" s="88">
        <v>3053857.55</v>
      </c>
      <c r="F20" s="88"/>
      <c r="G20" s="88"/>
      <c r="H20" s="88"/>
      <c r="I20" s="88"/>
      <c r="J20" s="88"/>
      <c r="K20" s="88"/>
      <c r="L20" s="88"/>
      <c r="M20" s="88"/>
      <c r="P20" s="79"/>
    </row>
    <row r="21" spans="1:17" ht="18" customHeight="1" x14ac:dyDescent="0.25">
      <c r="A21" s="85" t="s">
        <v>72</v>
      </c>
      <c r="B21" s="86">
        <f t="shared" ref="B21:I21" si="2">SUM(B22:B24)</f>
        <v>9977395.0999999996</v>
      </c>
      <c r="C21" s="86">
        <f t="shared" si="2"/>
        <v>11158896.630000001</v>
      </c>
      <c r="D21" s="86">
        <f t="shared" si="2"/>
        <v>11124443.270000003</v>
      </c>
      <c r="E21" s="86">
        <f t="shared" si="2"/>
        <v>11038989.800000004</v>
      </c>
      <c r="F21" s="86">
        <f t="shared" si="2"/>
        <v>0</v>
      </c>
      <c r="G21" s="86">
        <f t="shared" si="2"/>
        <v>0</v>
      </c>
      <c r="H21" s="86">
        <f t="shared" si="2"/>
        <v>0</v>
      </c>
      <c r="I21" s="86">
        <f t="shared" si="2"/>
        <v>0</v>
      </c>
      <c r="J21" s="86">
        <f>SUM(J22:J24)</f>
        <v>0</v>
      </c>
      <c r="K21" s="86">
        <f t="shared" ref="K21:M21" si="3">SUM(K22:K24)</f>
        <v>0</v>
      </c>
      <c r="L21" s="86">
        <f t="shared" si="3"/>
        <v>0</v>
      </c>
      <c r="M21" s="86">
        <f t="shared" si="3"/>
        <v>0</v>
      </c>
      <c r="O21" s="79"/>
      <c r="P21" s="79"/>
      <c r="Q21" s="79"/>
    </row>
    <row r="22" spans="1:17" ht="18" customHeight="1" x14ac:dyDescent="0.25">
      <c r="A22" s="87" t="s">
        <v>73</v>
      </c>
      <c r="B22" s="88">
        <v>416060.8</v>
      </c>
      <c r="C22" s="88">
        <v>366230.65</v>
      </c>
      <c r="D22" s="88">
        <v>375788.20000000007</v>
      </c>
      <c r="E22" s="88">
        <v>365073.69</v>
      </c>
      <c r="F22" s="88"/>
      <c r="G22" s="88"/>
      <c r="H22" s="88"/>
      <c r="I22" s="88"/>
      <c r="J22" s="88"/>
      <c r="K22" s="88"/>
      <c r="L22" s="88"/>
      <c r="M22" s="88"/>
    </row>
    <row r="23" spans="1:17" ht="18" customHeight="1" x14ac:dyDescent="0.25">
      <c r="A23" s="87" t="s">
        <v>70</v>
      </c>
      <c r="B23" s="88">
        <v>84608.92</v>
      </c>
      <c r="C23" s="88">
        <v>81601.03</v>
      </c>
      <c r="D23" s="88">
        <v>78593.14</v>
      </c>
      <c r="E23" s="88">
        <v>75585.25</v>
      </c>
      <c r="F23" s="88"/>
      <c r="G23" s="88"/>
      <c r="H23" s="88"/>
      <c r="I23" s="88"/>
      <c r="J23" s="88"/>
      <c r="K23" s="88"/>
      <c r="L23" s="88"/>
      <c r="M23" s="88"/>
    </row>
    <row r="24" spans="1:17" ht="18" customHeight="1" x14ac:dyDescent="0.25">
      <c r="A24" s="87" t="s">
        <v>74</v>
      </c>
      <c r="B24" s="88">
        <v>9476725.379999999</v>
      </c>
      <c r="C24" s="88">
        <v>10711064.950000001</v>
      </c>
      <c r="D24" s="88">
        <v>10670061.930000003</v>
      </c>
      <c r="E24" s="88">
        <v>10598330.860000005</v>
      </c>
      <c r="F24" s="88"/>
      <c r="G24" s="88"/>
      <c r="H24" s="88"/>
      <c r="I24" s="88"/>
      <c r="J24" s="88"/>
      <c r="K24" s="88"/>
      <c r="L24" s="88"/>
      <c r="M24" s="88"/>
      <c r="O24" s="90"/>
      <c r="P24" s="90"/>
      <c r="Q24" s="79"/>
    </row>
    <row r="25" spans="1:17" ht="18" customHeight="1" x14ac:dyDescent="0.25">
      <c r="A25" s="83" t="s">
        <v>75</v>
      </c>
      <c r="B25" s="84">
        <f t="shared" ref="B25:M25" si="4">B26+B33+B36</f>
        <v>81936260.779999971</v>
      </c>
      <c r="C25" s="84">
        <f t="shared" si="4"/>
        <v>90097786.449999973</v>
      </c>
      <c r="D25" s="84">
        <f t="shared" si="4"/>
        <v>97328370.269999981</v>
      </c>
      <c r="E25" s="84">
        <f t="shared" si="4"/>
        <v>100221784.47999997</v>
      </c>
      <c r="F25" s="84">
        <f t="shared" si="4"/>
        <v>0</v>
      </c>
      <c r="G25" s="84">
        <f t="shared" si="4"/>
        <v>0</v>
      </c>
      <c r="H25" s="84">
        <f t="shared" si="4"/>
        <v>0</v>
      </c>
      <c r="I25" s="84">
        <f t="shared" si="4"/>
        <v>0</v>
      </c>
      <c r="J25" s="84">
        <f t="shared" si="4"/>
        <v>0</v>
      </c>
      <c r="K25" s="84">
        <f t="shared" si="4"/>
        <v>0</v>
      </c>
      <c r="L25" s="84">
        <f t="shared" si="4"/>
        <v>0</v>
      </c>
      <c r="M25" s="84">
        <f t="shared" si="4"/>
        <v>0</v>
      </c>
      <c r="N25" s="79"/>
      <c r="O25" s="79"/>
      <c r="P25" s="79"/>
      <c r="Q25" s="79"/>
    </row>
    <row r="26" spans="1:17" ht="18" customHeight="1" x14ac:dyDescent="0.25">
      <c r="A26" s="85" t="s">
        <v>64</v>
      </c>
      <c r="B26" s="86">
        <f t="shared" ref="B26:M26" si="5">SUM(B27:B32)</f>
        <v>104743936.53999999</v>
      </c>
      <c r="C26" s="86">
        <f t="shared" si="5"/>
        <v>113914790.80999999</v>
      </c>
      <c r="D26" s="86">
        <f t="shared" si="5"/>
        <v>122841088.16</v>
      </c>
      <c r="E26" s="86">
        <f t="shared" si="5"/>
        <v>129872090.87999998</v>
      </c>
      <c r="F26" s="86">
        <f t="shared" si="5"/>
        <v>0</v>
      </c>
      <c r="G26" s="86">
        <f t="shared" si="5"/>
        <v>0</v>
      </c>
      <c r="H26" s="86">
        <f t="shared" si="5"/>
        <v>0</v>
      </c>
      <c r="I26" s="86">
        <f t="shared" si="5"/>
        <v>0</v>
      </c>
      <c r="J26" s="86">
        <f t="shared" si="5"/>
        <v>0</v>
      </c>
      <c r="K26" s="86">
        <f t="shared" si="5"/>
        <v>0</v>
      </c>
      <c r="L26" s="86">
        <f t="shared" si="5"/>
        <v>0</v>
      </c>
      <c r="M26" s="86">
        <f t="shared" si="5"/>
        <v>0</v>
      </c>
      <c r="N26" s="91"/>
      <c r="O26" s="79"/>
      <c r="P26" s="79"/>
    </row>
    <row r="27" spans="1:17" ht="18" customHeight="1" x14ac:dyDescent="0.25">
      <c r="A27" s="87" t="s">
        <v>76</v>
      </c>
      <c r="B27" s="88">
        <v>15896907.090000004</v>
      </c>
      <c r="C27" s="88">
        <f>18478559.02-0.05</f>
        <v>18478558.969999999</v>
      </c>
      <c r="D27" s="88">
        <v>22513183.270000003</v>
      </c>
      <c r="E27" s="88">
        <v>25635374.049999997</v>
      </c>
      <c r="F27" s="88"/>
      <c r="G27" s="88"/>
      <c r="H27" s="88"/>
      <c r="I27" s="88"/>
      <c r="J27" s="88"/>
      <c r="K27" s="88"/>
      <c r="L27" s="88"/>
      <c r="M27" s="88"/>
    </row>
    <row r="28" spans="1:17" ht="18" customHeight="1" x14ac:dyDescent="0.25">
      <c r="A28" s="87" t="s">
        <v>77</v>
      </c>
      <c r="B28" s="88">
        <v>7871286.3000000007</v>
      </c>
      <c r="C28" s="88">
        <v>10584168.149999999</v>
      </c>
      <c r="D28" s="88">
        <v>10369000.700000001</v>
      </c>
      <c r="E28" s="88">
        <v>12574178.069999998</v>
      </c>
      <c r="F28" s="88"/>
      <c r="G28" s="88"/>
      <c r="H28" s="88"/>
      <c r="I28" s="88"/>
      <c r="J28" s="88"/>
      <c r="K28" s="88"/>
      <c r="L28" s="88"/>
      <c r="M28" s="88"/>
      <c r="O28" s="79"/>
    </row>
    <row r="29" spans="1:17" ht="18" customHeight="1" x14ac:dyDescent="0.25">
      <c r="A29" s="87" t="s">
        <v>78</v>
      </c>
      <c r="B29" s="88">
        <v>67932936.919999987</v>
      </c>
      <c r="C29" s="88">
        <v>70190348.679999992</v>
      </c>
      <c r="D29" s="88">
        <v>73192878.310000002</v>
      </c>
      <c r="E29" s="88">
        <v>76038716.420000002</v>
      </c>
      <c r="F29" s="88"/>
      <c r="G29" s="88"/>
      <c r="H29" s="88"/>
      <c r="I29" s="88"/>
      <c r="J29" s="88"/>
      <c r="K29" s="88"/>
      <c r="L29" s="88"/>
      <c r="M29" s="88"/>
    </row>
    <row r="30" spans="1:17" ht="18" customHeight="1" x14ac:dyDescent="0.25">
      <c r="A30" s="87" t="s">
        <v>79</v>
      </c>
      <c r="B30" s="88">
        <v>7477570.4199999999</v>
      </c>
      <c r="C30" s="88">
        <v>7899530.040000001</v>
      </c>
      <c r="D30" s="88">
        <v>7494965.3499999996</v>
      </c>
      <c r="E30" s="88">
        <v>8074792.6300000008</v>
      </c>
      <c r="F30" s="88"/>
      <c r="G30" s="88"/>
      <c r="H30" s="88"/>
      <c r="I30" s="88"/>
      <c r="J30" s="88"/>
      <c r="K30" s="88"/>
      <c r="L30" s="88"/>
      <c r="M30" s="88"/>
    </row>
    <row r="31" spans="1:17" ht="18" customHeight="1" x14ac:dyDescent="0.25">
      <c r="A31" s="87" t="s">
        <v>80</v>
      </c>
      <c r="B31" s="88">
        <v>2989527.87</v>
      </c>
      <c r="C31" s="88">
        <v>4130396.96</v>
      </c>
      <c r="D31" s="88">
        <v>4742448.1900000004</v>
      </c>
      <c r="E31" s="88">
        <v>4684331.1100000003</v>
      </c>
      <c r="F31" s="88"/>
      <c r="G31" s="88"/>
      <c r="H31" s="88"/>
      <c r="I31" s="88"/>
      <c r="J31" s="88"/>
      <c r="K31" s="88"/>
      <c r="L31" s="88"/>
      <c r="M31" s="88"/>
    </row>
    <row r="32" spans="1:17" ht="18" customHeight="1" x14ac:dyDescent="0.25">
      <c r="A32" s="87" t="s">
        <v>81</v>
      </c>
      <c r="B32" s="88">
        <v>2575707.9400000004</v>
      </c>
      <c r="C32" s="88">
        <v>2631788.0099999998</v>
      </c>
      <c r="D32" s="88">
        <v>4528612.3400000008</v>
      </c>
      <c r="E32" s="88">
        <v>2864698.6000000006</v>
      </c>
      <c r="F32" s="88"/>
      <c r="G32" s="88"/>
      <c r="H32" s="88"/>
      <c r="I32" s="88"/>
      <c r="J32" s="88"/>
      <c r="K32" s="88"/>
      <c r="L32" s="88"/>
      <c r="M32" s="88"/>
    </row>
    <row r="33" spans="1:17" ht="18" customHeight="1" x14ac:dyDescent="0.25">
      <c r="A33" s="85" t="s">
        <v>82</v>
      </c>
      <c r="B33" s="86">
        <f t="shared" ref="B33:G33" si="6">SUM(B34:B35)</f>
        <v>8906899.9900000002</v>
      </c>
      <c r="C33" s="86">
        <f t="shared" si="6"/>
        <v>8040403.8100000005</v>
      </c>
      <c r="D33" s="86">
        <f t="shared" si="6"/>
        <v>8024776.8200000003</v>
      </c>
      <c r="E33" s="86">
        <f t="shared" si="6"/>
        <v>7966894.7599999998</v>
      </c>
      <c r="F33" s="86">
        <f t="shared" si="6"/>
        <v>0</v>
      </c>
      <c r="G33" s="86">
        <f t="shared" si="6"/>
        <v>0</v>
      </c>
      <c r="H33" s="86">
        <f t="shared" ref="H33:M33" si="7">SUM(H34:H35)</f>
        <v>0</v>
      </c>
      <c r="I33" s="86">
        <f t="shared" si="7"/>
        <v>0</v>
      </c>
      <c r="J33" s="86">
        <f t="shared" si="7"/>
        <v>0</v>
      </c>
      <c r="K33" s="86">
        <f t="shared" si="7"/>
        <v>0</v>
      </c>
      <c r="L33" s="86">
        <f t="shared" si="7"/>
        <v>0</v>
      </c>
      <c r="M33" s="86">
        <f t="shared" si="7"/>
        <v>0</v>
      </c>
      <c r="O33" s="79"/>
      <c r="P33" s="79"/>
      <c r="Q33" s="79"/>
    </row>
    <row r="34" spans="1:17" ht="18" customHeight="1" x14ac:dyDescent="0.25">
      <c r="A34" s="87" t="s">
        <v>80</v>
      </c>
      <c r="B34" s="88">
        <v>6578991.4000000004</v>
      </c>
      <c r="C34" s="88">
        <v>5739547.8100000005</v>
      </c>
      <c r="D34" s="88">
        <v>5719942.9199999999</v>
      </c>
      <c r="E34" s="88">
        <v>5654234.5999999996</v>
      </c>
      <c r="F34" s="88"/>
      <c r="G34" s="88"/>
      <c r="H34" s="88"/>
      <c r="I34" s="88"/>
      <c r="J34" s="88"/>
      <c r="K34" s="88"/>
      <c r="L34" s="88"/>
      <c r="M34" s="88"/>
    </row>
    <row r="35" spans="1:17" ht="18" customHeight="1" x14ac:dyDescent="0.25">
      <c r="A35" s="87" t="s">
        <v>83</v>
      </c>
      <c r="B35" s="88">
        <v>2327908.5900000003</v>
      </c>
      <c r="C35" s="88">
        <v>2300856</v>
      </c>
      <c r="D35" s="88">
        <v>2304833.9</v>
      </c>
      <c r="E35" s="88">
        <v>2312660.16</v>
      </c>
      <c r="F35" s="88"/>
      <c r="G35" s="88"/>
      <c r="H35" s="88"/>
      <c r="I35" s="88"/>
      <c r="J35" s="88"/>
      <c r="K35" s="88"/>
      <c r="L35" s="88"/>
      <c r="M35" s="88"/>
    </row>
    <row r="36" spans="1:17" ht="18" customHeight="1" x14ac:dyDescent="0.25">
      <c r="A36" s="85" t="s">
        <v>84</v>
      </c>
      <c r="B36" s="86">
        <f t="shared" ref="B36:M36" si="8">SUM(B37:B38)</f>
        <v>-31714575.750000015</v>
      </c>
      <c r="C36" s="86">
        <f t="shared" si="8"/>
        <v>-31857408.170000013</v>
      </c>
      <c r="D36" s="86">
        <f t="shared" si="8"/>
        <v>-33537494.710000012</v>
      </c>
      <c r="E36" s="86">
        <f t="shared" si="8"/>
        <v>-37617201.160000011</v>
      </c>
      <c r="F36" s="86">
        <f t="shared" si="8"/>
        <v>0</v>
      </c>
      <c r="G36" s="86">
        <f t="shared" si="8"/>
        <v>0</v>
      </c>
      <c r="H36" s="86">
        <f t="shared" si="8"/>
        <v>0</v>
      </c>
      <c r="I36" s="86">
        <f t="shared" si="8"/>
        <v>0</v>
      </c>
      <c r="J36" s="86">
        <f t="shared" si="8"/>
        <v>0</v>
      </c>
      <c r="K36" s="86">
        <f t="shared" si="8"/>
        <v>0</v>
      </c>
      <c r="L36" s="86">
        <f t="shared" si="8"/>
        <v>0</v>
      </c>
      <c r="M36" s="86">
        <f t="shared" si="8"/>
        <v>0</v>
      </c>
      <c r="O36" s="91"/>
      <c r="P36" s="79"/>
      <c r="Q36" s="79"/>
    </row>
    <row r="37" spans="1:17" ht="18" customHeight="1" x14ac:dyDescent="0.25">
      <c r="A37" s="87" t="s">
        <v>85</v>
      </c>
      <c r="B37" s="88">
        <v>-35942617.540000014</v>
      </c>
      <c r="C37" s="88">
        <v>-35942617.540000014</v>
      </c>
      <c r="D37" s="88">
        <v>-35942617.540000014</v>
      </c>
      <c r="E37" s="88">
        <v>-35942617.540000014</v>
      </c>
      <c r="F37" s="88"/>
      <c r="G37" s="88"/>
      <c r="H37" s="88"/>
      <c r="I37" s="88"/>
      <c r="J37" s="88"/>
      <c r="K37" s="88"/>
      <c r="L37" s="88"/>
      <c r="M37" s="88"/>
      <c r="N37" s="78"/>
      <c r="P37" s="91"/>
    </row>
    <row r="38" spans="1:17" ht="18" customHeight="1" x14ac:dyDescent="0.25">
      <c r="A38" s="87" t="s">
        <v>86</v>
      </c>
      <c r="B38" s="88">
        <f>+DRE!B43</f>
        <v>4228041.7899999972</v>
      </c>
      <c r="C38" s="88">
        <f>+SUM(DRE!$B43:C43)</f>
        <v>4085209.3700000024</v>
      </c>
      <c r="D38" s="88">
        <f>+SUM(DRE!$B43:D43)</f>
        <v>2405122.8300000019</v>
      </c>
      <c r="E38" s="88">
        <f>+SUM(DRE!$B43:E43)</f>
        <v>-1674583.6199999982</v>
      </c>
      <c r="F38" s="88"/>
      <c r="G38" s="88"/>
      <c r="H38" s="88"/>
      <c r="I38" s="88"/>
      <c r="J38" s="88"/>
      <c r="K38" s="88"/>
      <c r="L38" s="88"/>
      <c r="M38" s="88"/>
      <c r="N38" s="78"/>
      <c r="O38" s="91"/>
      <c r="P38" s="79"/>
      <c r="Q38" s="91"/>
    </row>
    <row r="40" spans="1:17" ht="15" customHeight="1" x14ac:dyDescent="0.25">
      <c r="C40" s="92"/>
      <c r="D40" s="92"/>
      <c r="E40" s="92"/>
      <c r="K40" s="91"/>
      <c r="L40" s="91"/>
      <c r="M40" s="91"/>
    </row>
  </sheetData>
  <mergeCells count="5">
    <mergeCell ref="A2:M2"/>
    <mergeCell ref="A3:M3"/>
    <mergeCell ref="A4:M4"/>
    <mergeCell ref="A6:M6"/>
    <mergeCell ref="A8:M8"/>
  </mergeCells>
  <printOptions horizontalCentered="1"/>
  <pageMargins left="0.78740157480314965" right="0.59055118110236227" top="0.98425196850393704" bottom="0.59055118110236227" header="0.31496062992125984" footer="0.31496062992125984"/>
  <pageSetup paperSize="9" scale="68" orientation="landscape" r:id="rId1"/>
  <headerFooter>
    <oddFooter>&amp;C&amp;8Página &amp;P de &amp;N</oddFooter>
  </headerFooter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E211C-F16E-45FE-B771-D4052938BACA}">
  <dimension ref="A1:R47"/>
  <sheetViews>
    <sheetView showGridLines="0" topLeftCell="A19" zoomScale="80" zoomScaleNormal="80" workbookViewId="0">
      <selection activeCell="V17" sqref="V17"/>
    </sheetView>
  </sheetViews>
  <sheetFormatPr defaultColWidth="6.85546875" defaultRowHeight="15" customHeight="1" x14ac:dyDescent="0.25"/>
  <cols>
    <col min="1" max="1" width="58.7109375" style="72" customWidth="1"/>
    <col min="2" max="2" width="16.7109375" style="92" customWidth="1"/>
    <col min="3" max="4" width="16.7109375" style="72" customWidth="1"/>
    <col min="5" max="5" width="15.7109375" style="72" customWidth="1"/>
    <col min="6" max="13" width="15.7109375" style="72" hidden="1" customWidth="1"/>
    <col min="14" max="14" width="16.7109375" style="72" customWidth="1"/>
    <col min="15" max="15" width="16.140625" style="92" bestFit="1" customWidth="1"/>
    <col min="16" max="16" width="12.140625" style="72" bestFit="1" customWidth="1"/>
    <col min="17" max="17" width="16.140625" style="72" bestFit="1" customWidth="1"/>
    <col min="18" max="18" width="15.42578125" style="72" bestFit="1" customWidth="1"/>
    <col min="19" max="16384" width="6.85546875" style="72"/>
  </cols>
  <sheetData>
    <row r="1" spans="1:18" ht="69.95" customHeight="1" x14ac:dyDescent="0.25">
      <c r="B1" s="73"/>
      <c r="O1" s="72"/>
    </row>
    <row r="2" spans="1:18" s="74" customFormat="1" ht="18" customHeight="1" x14ac:dyDescent="0.25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8" s="74" customFormat="1" ht="15" customHeight="1" x14ac:dyDescent="0.25">
      <c r="A3" s="115" t="s">
        <v>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75"/>
    </row>
    <row r="4" spans="1:18" s="74" customFormat="1" ht="15" customHeight="1" x14ac:dyDescent="0.25">
      <c r="A4" s="116" t="s">
        <v>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75"/>
    </row>
    <row r="5" spans="1:18" s="74" customFormat="1" ht="1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O5" s="75"/>
    </row>
    <row r="6" spans="1:18" s="74" customFormat="1" ht="15" customHeight="1" x14ac:dyDescent="0.25">
      <c r="A6" s="115" t="s">
        <v>49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75"/>
    </row>
    <row r="7" spans="1:18" s="74" customFormat="1" ht="18" customHeight="1" x14ac:dyDescent="0.25">
      <c r="N7" s="76"/>
    </row>
    <row r="8" spans="1:18" s="75" customFormat="1" ht="18" customHeight="1" x14ac:dyDescent="0.25">
      <c r="A8" s="116" t="s">
        <v>87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1:18" ht="18" customHeight="1" x14ac:dyDescent="0.25">
      <c r="B9" s="77"/>
      <c r="C9" s="77"/>
      <c r="D9" s="77"/>
      <c r="E9" s="77"/>
      <c r="F9" s="77"/>
      <c r="G9" s="78"/>
      <c r="H9" s="77"/>
      <c r="I9" s="77"/>
      <c r="J9" s="77"/>
      <c r="K9" s="77"/>
      <c r="L9" s="77"/>
      <c r="N9" s="79"/>
      <c r="O9" s="72"/>
    </row>
    <row r="10" spans="1:18" ht="18" customHeight="1" x14ac:dyDescent="0.25">
      <c r="A10" s="80"/>
      <c r="B10" s="93">
        <v>45323</v>
      </c>
      <c r="C10" s="93">
        <v>45352</v>
      </c>
      <c r="D10" s="93">
        <v>45383</v>
      </c>
      <c r="E10" s="93">
        <v>45413</v>
      </c>
      <c r="F10" s="93">
        <v>45444</v>
      </c>
      <c r="G10" s="93">
        <v>45474</v>
      </c>
      <c r="H10" s="93">
        <v>45505</v>
      </c>
      <c r="I10" s="93">
        <v>45536</v>
      </c>
      <c r="J10" s="93">
        <v>45566</v>
      </c>
      <c r="K10" s="93">
        <v>45597</v>
      </c>
      <c r="L10" s="93">
        <v>45627</v>
      </c>
      <c r="M10" s="93">
        <v>45658</v>
      </c>
      <c r="N10" s="82" t="s">
        <v>15</v>
      </c>
      <c r="O10" s="72"/>
    </row>
    <row r="11" spans="1:18" ht="18" customHeight="1" x14ac:dyDescent="0.25"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O11" s="72"/>
    </row>
    <row r="12" spans="1:18" ht="18" customHeight="1" x14ac:dyDescent="0.25">
      <c r="A12" s="83" t="s">
        <v>88</v>
      </c>
      <c r="B12" s="84">
        <f t="shared" ref="B12:N12" si="0">SUM(B13:B17)</f>
        <v>64128900.060000002</v>
      </c>
      <c r="C12" s="84">
        <f t="shared" si="0"/>
        <v>63518268.659999996</v>
      </c>
      <c r="D12" s="84">
        <f t="shared" si="0"/>
        <v>62983688.329999991</v>
      </c>
      <c r="E12" s="84">
        <f t="shared" si="0"/>
        <v>62246118.299999997</v>
      </c>
      <c r="F12" s="84">
        <f t="shared" si="0"/>
        <v>0</v>
      </c>
      <c r="G12" s="84">
        <f t="shared" si="0"/>
        <v>0</v>
      </c>
      <c r="H12" s="84">
        <f t="shared" si="0"/>
        <v>0</v>
      </c>
      <c r="I12" s="84">
        <f t="shared" si="0"/>
        <v>0</v>
      </c>
      <c r="J12" s="84">
        <f t="shared" si="0"/>
        <v>0</v>
      </c>
      <c r="K12" s="84">
        <f t="shared" si="0"/>
        <v>0</v>
      </c>
      <c r="L12" s="84">
        <f t="shared" si="0"/>
        <v>0</v>
      </c>
      <c r="M12" s="84">
        <f t="shared" si="0"/>
        <v>0</v>
      </c>
      <c r="N12" s="84">
        <f t="shared" si="0"/>
        <v>252876975.34999999</v>
      </c>
      <c r="O12" s="91"/>
      <c r="P12" s="79"/>
      <c r="R12" s="91"/>
    </row>
    <row r="13" spans="1:18" ht="18" customHeight="1" x14ac:dyDescent="0.25">
      <c r="A13" s="87" t="s">
        <v>89</v>
      </c>
      <c r="B13" s="88">
        <v>59913101.439999998</v>
      </c>
      <c r="C13" s="88">
        <v>59828020.18</v>
      </c>
      <c r="D13" s="88">
        <v>59864129.229999997</v>
      </c>
      <c r="E13" s="88">
        <v>59868109.75</v>
      </c>
      <c r="F13" s="88"/>
      <c r="G13" s="88"/>
      <c r="H13" s="88"/>
      <c r="I13" s="88"/>
      <c r="J13" s="88"/>
      <c r="K13" s="88"/>
      <c r="L13" s="88"/>
      <c r="M13" s="88"/>
      <c r="N13" s="94">
        <f>SUM(B13:M13)</f>
        <v>239473360.59999999</v>
      </c>
      <c r="O13" s="72"/>
    </row>
    <row r="14" spans="1:18" ht="18" customHeight="1" x14ac:dyDescent="0.25">
      <c r="A14" s="87" t="s">
        <v>90</v>
      </c>
      <c r="B14" s="88">
        <v>1949508.8800000001</v>
      </c>
      <c r="C14" s="88">
        <v>1834083.82</v>
      </c>
      <c r="D14" s="88">
        <v>2087271.06</v>
      </c>
      <c r="E14" s="88">
        <v>1999096.28</v>
      </c>
      <c r="F14" s="88"/>
      <c r="G14" s="88"/>
      <c r="H14" s="88"/>
      <c r="I14" s="88"/>
      <c r="J14" s="88"/>
      <c r="K14" s="88"/>
      <c r="L14" s="88"/>
      <c r="M14" s="88"/>
      <c r="N14" s="94">
        <f>SUM(B14:M14)</f>
        <v>7869960.04</v>
      </c>
      <c r="O14" s="72"/>
    </row>
    <row r="15" spans="1:18" ht="18" customHeight="1" x14ac:dyDescent="0.25">
      <c r="A15" s="87" t="s">
        <v>91</v>
      </c>
      <c r="B15" s="88">
        <v>471684.54</v>
      </c>
      <c r="C15" s="88">
        <v>838506.58</v>
      </c>
      <c r="D15" s="88">
        <v>28623.8</v>
      </c>
      <c r="E15" s="88">
        <v>46292.54</v>
      </c>
      <c r="F15" s="88"/>
      <c r="G15" s="88"/>
      <c r="H15" s="88"/>
      <c r="I15" s="88"/>
      <c r="J15" s="88"/>
      <c r="K15" s="88"/>
      <c r="L15" s="88"/>
      <c r="M15" s="88"/>
      <c r="N15" s="94">
        <f>SUM(B15:M15)</f>
        <v>1385107.46</v>
      </c>
      <c r="O15" s="72"/>
    </row>
    <row r="16" spans="1:18" ht="18" customHeight="1" x14ac:dyDescent="0.25">
      <c r="A16" s="87" t="s">
        <v>92</v>
      </c>
      <c r="B16" s="88">
        <v>637549.34</v>
      </c>
      <c r="C16" s="88">
        <v>597522.91</v>
      </c>
      <c r="D16" s="88">
        <v>974739.44000000006</v>
      </c>
      <c r="E16" s="88">
        <v>303855.01</v>
      </c>
      <c r="F16" s="88"/>
      <c r="G16" s="88"/>
      <c r="H16" s="88"/>
      <c r="I16" s="88"/>
      <c r="J16" s="88"/>
      <c r="K16" s="88"/>
      <c r="L16" s="88"/>
      <c r="M16" s="88"/>
      <c r="N16" s="94">
        <f>SUM(B16:M16)</f>
        <v>2513666.7000000002</v>
      </c>
      <c r="O16" s="72"/>
    </row>
    <row r="17" spans="1:18" ht="18" customHeight="1" x14ac:dyDescent="0.25">
      <c r="A17" s="87" t="s">
        <v>93</v>
      </c>
      <c r="B17" s="88">
        <v>1157055.8600000001</v>
      </c>
      <c r="C17" s="88">
        <v>420135.17000000004</v>
      </c>
      <c r="D17" s="88">
        <v>28924.799999999999</v>
      </c>
      <c r="E17" s="88">
        <v>28764.720000000001</v>
      </c>
      <c r="F17" s="88"/>
      <c r="G17" s="88"/>
      <c r="H17" s="88"/>
      <c r="I17" s="88"/>
      <c r="J17" s="88"/>
      <c r="K17" s="88"/>
      <c r="L17" s="88"/>
      <c r="M17" s="88"/>
      <c r="N17" s="94">
        <f>SUM(B17:M17)</f>
        <v>1634880.5500000003</v>
      </c>
      <c r="O17" s="72"/>
    </row>
    <row r="18" spans="1:18" s="97" customFormat="1" ht="9.9499999999999993" customHeight="1" x14ac:dyDescent="0.25">
      <c r="A18" s="87"/>
      <c r="B18" s="95"/>
      <c r="C18" s="95"/>
      <c r="D18" s="88"/>
      <c r="E18" s="95"/>
      <c r="F18" s="95"/>
      <c r="G18" s="95"/>
      <c r="H18" s="95"/>
      <c r="I18" s="95"/>
      <c r="J18" s="95"/>
      <c r="K18" s="95"/>
      <c r="L18" s="95"/>
      <c r="M18" s="95"/>
      <c r="N18" s="94"/>
      <c r="O18" s="96"/>
      <c r="Q18" s="96"/>
      <c r="R18" s="98"/>
    </row>
    <row r="19" spans="1:18" ht="18" customHeight="1" x14ac:dyDescent="0.25">
      <c r="A19" s="83" t="s">
        <v>94</v>
      </c>
      <c r="B19" s="84">
        <f t="shared" ref="B19:N19" si="1">SUM(B27:B35)+B26</f>
        <v>-60068288.870000005</v>
      </c>
      <c r="C19" s="84">
        <f t="shared" si="1"/>
        <v>-63858593.149999991</v>
      </c>
      <c r="D19" s="84">
        <f t="shared" si="1"/>
        <v>-65008040.899999991</v>
      </c>
      <c r="E19" s="84">
        <f t="shared" si="1"/>
        <v>-66620912.549999997</v>
      </c>
      <c r="F19" s="84">
        <f t="shared" si="1"/>
        <v>0</v>
      </c>
      <c r="G19" s="84">
        <f t="shared" si="1"/>
        <v>0</v>
      </c>
      <c r="H19" s="84">
        <f t="shared" si="1"/>
        <v>0</v>
      </c>
      <c r="I19" s="84">
        <f t="shared" si="1"/>
        <v>0</v>
      </c>
      <c r="J19" s="84">
        <f t="shared" si="1"/>
        <v>0</v>
      </c>
      <c r="K19" s="84">
        <f t="shared" si="1"/>
        <v>0</v>
      </c>
      <c r="L19" s="84">
        <f t="shared" si="1"/>
        <v>0</v>
      </c>
      <c r="M19" s="84">
        <f t="shared" si="1"/>
        <v>0</v>
      </c>
      <c r="N19" s="84">
        <f t="shared" si="1"/>
        <v>-255555835.46999997</v>
      </c>
      <c r="O19" s="91"/>
      <c r="P19" s="79"/>
      <c r="R19" s="91"/>
    </row>
    <row r="20" spans="1:18" ht="18" customHeight="1" x14ac:dyDescent="0.25">
      <c r="A20" s="99" t="s">
        <v>95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72"/>
    </row>
    <row r="21" spans="1:18" ht="18" customHeight="1" x14ac:dyDescent="0.25">
      <c r="A21" s="101" t="s">
        <v>96</v>
      </c>
      <c r="B21" s="88">
        <v>-25706115.029999994</v>
      </c>
      <c r="C21" s="88">
        <v>-26347049.469999991</v>
      </c>
      <c r="D21" s="88">
        <v>-26436834.229999997</v>
      </c>
      <c r="E21" s="88">
        <v>-25782257.890000001</v>
      </c>
      <c r="F21" s="88"/>
      <c r="G21" s="88"/>
      <c r="H21" s="88"/>
      <c r="I21" s="88"/>
      <c r="J21" s="88"/>
      <c r="K21" s="88"/>
      <c r="L21" s="88"/>
      <c r="M21" s="88"/>
      <c r="N21" s="94">
        <f t="shared" ref="N21" si="2">SUM(B21:M21)</f>
        <v>-104272256.61999999</v>
      </c>
      <c r="O21" s="72"/>
    </row>
    <row r="22" spans="1:18" ht="18" customHeight="1" x14ac:dyDescent="0.25">
      <c r="A22" s="101" t="s">
        <v>97</v>
      </c>
      <c r="B22" s="88">
        <v>-3382013.2800000003</v>
      </c>
      <c r="C22" s="88">
        <v>-3385442.0200000005</v>
      </c>
      <c r="D22" s="88">
        <v>-3320365.5800000005</v>
      </c>
      <c r="E22" s="88">
        <v>-3371461.15</v>
      </c>
      <c r="F22" s="88"/>
      <c r="G22" s="88"/>
      <c r="H22" s="88"/>
      <c r="I22" s="88"/>
      <c r="J22" s="88"/>
      <c r="K22" s="88"/>
      <c r="L22" s="88"/>
      <c r="M22" s="88"/>
      <c r="N22" s="94">
        <f t="shared" ref="N22" si="3">SUM(B22:M22)</f>
        <v>-13459282.030000001</v>
      </c>
      <c r="O22" s="72"/>
    </row>
    <row r="23" spans="1:18" ht="18" customHeight="1" x14ac:dyDescent="0.25">
      <c r="A23" s="101" t="s">
        <v>98</v>
      </c>
      <c r="B23" s="88">
        <v>-3222405.24</v>
      </c>
      <c r="C23" s="88">
        <v>-3211365.62</v>
      </c>
      <c r="D23" s="88">
        <v>-3079503.1300000004</v>
      </c>
      <c r="E23" s="88">
        <v>-3245448.76</v>
      </c>
      <c r="F23" s="88"/>
      <c r="G23" s="88"/>
      <c r="H23" s="88"/>
      <c r="I23" s="88"/>
      <c r="J23" s="88"/>
      <c r="K23" s="88"/>
      <c r="L23" s="88"/>
      <c r="M23" s="88"/>
      <c r="N23" s="94">
        <f>SUM(B23:M23)</f>
        <v>-12758722.75</v>
      </c>
      <c r="O23" s="91"/>
    </row>
    <row r="24" spans="1:18" ht="18" customHeight="1" x14ac:dyDescent="0.25">
      <c r="A24" s="101" t="s">
        <v>99</v>
      </c>
      <c r="B24" s="88">
        <v>-2459728.84</v>
      </c>
      <c r="C24" s="88">
        <v>-2573399.52</v>
      </c>
      <c r="D24" s="88">
        <v>-2571497.62</v>
      </c>
      <c r="E24" s="88">
        <v>-2595531.79</v>
      </c>
      <c r="F24" s="88"/>
      <c r="G24" s="88"/>
      <c r="H24" s="88"/>
      <c r="I24" s="88"/>
      <c r="J24" s="88"/>
      <c r="K24" s="88"/>
      <c r="L24" s="88"/>
      <c r="M24" s="88"/>
      <c r="N24" s="94">
        <f>SUM(B24:M24)</f>
        <v>-10200157.77</v>
      </c>
      <c r="O24" s="91"/>
    </row>
    <row r="25" spans="1:18" ht="18" customHeight="1" x14ac:dyDescent="0.25">
      <c r="A25" s="101" t="s">
        <v>100</v>
      </c>
      <c r="B25" s="88">
        <v>-2276834.27</v>
      </c>
      <c r="C25" s="88">
        <v>-2274705.8800000004</v>
      </c>
      <c r="D25" s="88">
        <v>-2313558.37</v>
      </c>
      <c r="E25" s="88">
        <v>-2271815.8600000003</v>
      </c>
      <c r="F25" s="88"/>
      <c r="G25" s="88"/>
      <c r="H25" s="88"/>
      <c r="I25" s="88"/>
      <c r="J25" s="88"/>
      <c r="K25" s="88"/>
      <c r="L25" s="88"/>
      <c r="M25" s="88"/>
      <c r="N25" s="94">
        <f>SUM(B25:M25)</f>
        <v>-9136914.3800000008</v>
      </c>
      <c r="O25" s="91"/>
    </row>
    <row r="26" spans="1:18" ht="18" customHeight="1" x14ac:dyDescent="0.25">
      <c r="A26" s="102" t="s">
        <v>101</v>
      </c>
      <c r="B26" s="100">
        <f t="shared" ref="B26:N26" si="4">SUM(B21:B25)</f>
        <v>-37047096.660000004</v>
      </c>
      <c r="C26" s="100">
        <f t="shared" si="4"/>
        <v>-37791962.509999998</v>
      </c>
      <c r="D26" s="100">
        <f t="shared" si="4"/>
        <v>-37721758.929999992</v>
      </c>
      <c r="E26" s="100">
        <f t="shared" si="4"/>
        <v>-37266515.449999996</v>
      </c>
      <c r="F26" s="100">
        <f t="shared" si="4"/>
        <v>0</v>
      </c>
      <c r="G26" s="100">
        <f t="shared" si="4"/>
        <v>0</v>
      </c>
      <c r="H26" s="100">
        <f t="shared" si="4"/>
        <v>0</v>
      </c>
      <c r="I26" s="100">
        <f t="shared" si="4"/>
        <v>0</v>
      </c>
      <c r="J26" s="100">
        <f t="shared" si="4"/>
        <v>0</v>
      </c>
      <c r="K26" s="100">
        <f t="shared" si="4"/>
        <v>0</v>
      </c>
      <c r="L26" s="100">
        <f t="shared" si="4"/>
        <v>0</v>
      </c>
      <c r="M26" s="100">
        <f t="shared" si="4"/>
        <v>0</v>
      </c>
      <c r="N26" s="100">
        <f t="shared" si="4"/>
        <v>-149827333.54999998</v>
      </c>
      <c r="O26" s="91"/>
    </row>
    <row r="27" spans="1:18" ht="18" customHeight="1" x14ac:dyDescent="0.25">
      <c r="A27" s="87" t="s">
        <v>102</v>
      </c>
      <c r="B27" s="88">
        <v>-15051567.200000001</v>
      </c>
      <c r="C27" s="88">
        <v>-13366378.699999999</v>
      </c>
      <c r="D27" s="88">
        <v>-17929127.470000003</v>
      </c>
      <c r="E27" s="88">
        <v>-16482105.899999997</v>
      </c>
      <c r="F27" s="88"/>
      <c r="G27" s="88"/>
      <c r="H27" s="88"/>
      <c r="I27" s="88"/>
      <c r="J27" s="88"/>
      <c r="K27" s="88"/>
      <c r="L27" s="88"/>
      <c r="M27" s="88"/>
      <c r="N27" s="94">
        <f t="shared" ref="N27:N35" si="5">SUM(B27:M27)</f>
        <v>-62829179.270000003</v>
      </c>
      <c r="O27" s="91"/>
    </row>
    <row r="28" spans="1:18" ht="18" customHeight="1" x14ac:dyDescent="0.25">
      <c r="A28" s="87" t="s">
        <v>103</v>
      </c>
      <c r="B28" s="88">
        <v>-5329715.7700000005</v>
      </c>
      <c r="C28" s="88">
        <v>-9174581.3999999985</v>
      </c>
      <c r="D28" s="88">
        <v>-6024567.2599999998</v>
      </c>
      <c r="E28" s="88">
        <v>-9228820.3200000003</v>
      </c>
      <c r="F28" s="88"/>
      <c r="G28" s="88"/>
      <c r="H28" s="88"/>
      <c r="I28" s="88"/>
      <c r="J28" s="88"/>
      <c r="K28" s="88"/>
      <c r="L28" s="88"/>
      <c r="M28" s="88"/>
      <c r="N28" s="94">
        <f t="shared" si="5"/>
        <v>-29757684.75</v>
      </c>
      <c r="O28" s="91"/>
    </row>
    <row r="29" spans="1:18" ht="18" customHeight="1" x14ac:dyDescent="0.25">
      <c r="A29" s="87" t="s">
        <v>104</v>
      </c>
      <c r="B29" s="88">
        <v>-287161.11</v>
      </c>
      <c r="C29" s="88">
        <v>-1331742.3700000001</v>
      </c>
      <c r="D29" s="88">
        <v>-1110982.71</v>
      </c>
      <c r="E29" s="88">
        <v>-1316231.0799999998</v>
      </c>
      <c r="F29" s="88"/>
      <c r="G29" s="88"/>
      <c r="H29" s="88"/>
      <c r="I29" s="88"/>
      <c r="J29" s="88"/>
      <c r="K29" s="88"/>
      <c r="L29" s="88"/>
      <c r="M29" s="88"/>
      <c r="N29" s="94">
        <f>SUM(B29:M29)</f>
        <v>-4046117.2699999996</v>
      </c>
      <c r="O29" s="72"/>
    </row>
    <row r="30" spans="1:18" ht="18" customHeight="1" x14ac:dyDescent="0.25">
      <c r="A30" s="87" t="s">
        <v>105</v>
      </c>
      <c r="B30" s="88">
        <v>-609219.95000000019</v>
      </c>
      <c r="C30" s="88">
        <v>-830171.58999999985</v>
      </c>
      <c r="D30" s="88">
        <v>-843041.2200000002</v>
      </c>
      <c r="E30" s="88">
        <v>-817219.08999999985</v>
      </c>
      <c r="F30" s="88"/>
      <c r="G30" s="88"/>
      <c r="H30" s="88"/>
      <c r="I30" s="88"/>
      <c r="J30" s="88"/>
      <c r="K30" s="88"/>
      <c r="L30" s="88"/>
      <c r="M30" s="88"/>
      <c r="N30" s="94">
        <f t="shared" si="5"/>
        <v>-3099651.85</v>
      </c>
    </row>
    <row r="31" spans="1:18" ht="18" customHeight="1" x14ac:dyDescent="0.25">
      <c r="A31" s="87" t="s">
        <v>106</v>
      </c>
      <c r="B31" s="88">
        <v>-749450.02</v>
      </c>
      <c r="C31" s="88">
        <v>-172142.36</v>
      </c>
      <c r="D31" s="88">
        <v>-92572.360000000015</v>
      </c>
      <c r="E31" s="88">
        <v>-235779.36</v>
      </c>
      <c r="F31" s="88"/>
      <c r="G31" s="88"/>
      <c r="H31" s="88"/>
      <c r="I31" s="88"/>
      <c r="J31" s="88"/>
      <c r="K31" s="88"/>
      <c r="L31" s="88"/>
      <c r="M31" s="88"/>
      <c r="N31" s="94">
        <f>SUM(B31:M31)</f>
        <v>-1249944.1000000001</v>
      </c>
      <c r="O31" s="103"/>
    </row>
    <row r="32" spans="1:18" ht="18" customHeight="1" x14ac:dyDescent="0.25">
      <c r="A32" s="87" t="s">
        <v>107</v>
      </c>
      <c r="B32" s="88">
        <v>-337357.06</v>
      </c>
      <c r="C32" s="88">
        <v>-361166.64999999997</v>
      </c>
      <c r="D32" s="88">
        <v>-465631.01999999996</v>
      </c>
      <c r="E32" s="88">
        <v>-413739.22999999992</v>
      </c>
      <c r="F32" s="88"/>
      <c r="G32" s="88"/>
      <c r="H32" s="88"/>
      <c r="I32" s="88"/>
      <c r="J32" s="88"/>
      <c r="K32" s="88"/>
      <c r="L32" s="88"/>
      <c r="M32" s="88"/>
      <c r="N32" s="94">
        <f t="shared" si="5"/>
        <v>-1577893.96</v>
      </c>
      <c r="O32" s="103"/>
    </row>
    <row r="33" spans="1:18" ht="18" customHeight="1" x14ac:dyDescent="0.25">
      <c r="A33" s="87" t="s">
        <v>108</v>
      </c>
      <c r="B33" s="88">
        <v>-87863.85</v>
      </c>
      <c r="C33" s="88">
        <v>-96227.72</v>
      </c>
      <c r="D33" s="88">
        <v>-88796.01999999999</v>
      </c>
      <c r="E33" s="88">
        <v>-88437.119999999995</v>
      </c>
      <c r="F33" s="88"/>
      <c r="G33" s="88"/>
      <c r="H33" s="88"/>
      <c r="I33" s="88"/>
      <c r="J33" s="88"/>
      <c r="K33" s="88"/>
      <c r="L33" s="88"/>
      <c r="M33" s="88"/>
      <c r="N33" s="94">
        <f>SUM(B33:M33)</f>
        <v>-361324.70999999996</v>
      </c>
      <c r="O33" s="103"/>
    </row>
    <row r="34" spans="1:18" ht="18" hidden="1" customHeight="1" x14ac:dyDescent="0.25">
      <c r="A34" s="87" t="s">
        <v>109</v>
      </c>
      <c r="B34" s="88">
        <v>0</v>
      </c>
      <c r="C34" s="88">
        <v>0</v>
      </c>
      <c r="D34" s="88">
        <v>0</v>
      </c>
      <c r="E34" s="88">
        <v>0</v>
      </c>
      <c r="F34" s="88"/>
      <c r="G34" s="88"/>
      <c r="H34" s="88"/>
      <c r="I34" s="88"/>
      <c r="J34" s="88"/>
      <c r="K34" s="88"/>
      <c r="L34" s="88"/>
      <c r="M34" s="88"/>
      <c r="N34" s="94">
        <f>SUM(B34:M34)</f>
        <v>0</v>
      </c>
      <c r="O34" s="72"/>
    </row>
    <row r="35" spans="1:18" ht="18" customHeight="1" x14ac:dyDescent="0.25">
      <c r="A35" s="87" t="s">
        <v>110</v>
      </c>
      <c r="B35" s="88">
        <v>-568857.25</v>
      </c>
      <c r="C35" s="88">
        <v>-734219.85</v>
      </c>
      <c r="D35" s="88">
        <v>-731563.91</v>
      </c>
      <c r="E35" s="88">
        <v>-772065</v>
      </c>
      <c r="F35" s="88"/>
      <c r="G35" s="88"/>
      <c r="H35" s="88"/>
      <c r="I35" s="88"/>
      <c r="J35" s="88"/>
      <c r="K35" s="88"/>
      <c r="L35" s="88"/>
      <c r="M35" s="88"/>
      <c r="N35" s="94">
        <f t="shared" si="5"/>
        <v>-2806706.0100000002</v>
      </c>
      <c r="O35" s="72"/>
    </row>
    <row r="36" spans="1:18" ht="9.9499999999999993" customHeight="1" x14ac:dyDescent="0.25">
      <c r="A36" s="87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4"/>
      <c r="N36" s="94"/>
      <c r="O36" s="72"/>
    </row>
    <row r="37" spans="1:18" ht="18" customHeight="1" x14ac:dyDescent="0.25">
      <c r="A37" s="83" t="s">
        <v>111</v>
      </c>
      <c r="B37" s="84">
        <f t="shared" ref="B37:N37" si="6">B12+B19</f>
        <v>4060611.1899999976</v>
      </c>
      <c r="C37" s="84">
        <f t="shared" si="6"/>
        <v>-340324.48999999464</v>
      </c>
      <c r="D37" s="84">
        <f t="shared" si="6"/>
        <v>-2024352.5700000003</v>
      </c>
      <c r="E37" s="84">
        <f t="shared" si="6"/>
        <v>-4374794.25</v>
      </c>
      <c r="F37" s="84">
        <f t="shared" si="6"/>
        <v>0</v>
      </c>
      <c r="G37" s="84">
        <f t="shared" si="6"/>
        <v>0</v>
      </c>
      <c r="H37" s="84">
        <f t="shared" si="6"/>
        <v>0</v>
      </c>
      <c r="I37" s="84">
        <f t="shared" si="6"/>
        <v>0</v>
      </c>
      <c r="J37" s="84">
        <f t="shared" si="6"/>
        <v>0</v>
      </c>
      <c r="K37" s="84">
        <f t="shared" si="6"/>
        <v>0</v>
      </c>
      <c r="L37" s="84">
        <f t="shared" si="6"/>
        <v>0</v>
      </c>
      <c r="M37" s="84">
        <f t="shared" si="6"/>
        <v>0</v>
      </c>
      <c r="N37" s="84">
        <f t="shared" si="6"/>
        <v>-2678860.119999975</v>
      </c>
      <c r="O37" s="72"/>
    </row>
    <row r="38" spans="1:18" ht="18" customHeight="1" x14ac:dyDescent="0.25">
      <c r="A38" s="104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72"/>
    </row>
    <row r="39" spans="1:18" ht="18" customHeight="1" x14ac:dyDescent="0.25">
      <c r="A39" s="105" t="s">
        <v>112</v>
      </c>
      <c r="B39" s="106">
        <f t="shared" ref="B39:M39" si="7">SUM(B40:B41)</f>
        <v>167430.6</v>
      </c>
      <c r="C39" s="106">
        <f t="shared" si="7"/>
        <v>197492.07</v>
      </c>
      <c r="D39" s="106">
        <f t="shared" si="7"/>
        <v>344266.03</v>
      </c>
      <c r="E39" s="106">
        <f t="shared" si="7"/>
        <v>295087.80000000005</v>
      </c>
      <c r="F39" s="106">
        <f t="shared" si="7"/>
        <v>0</v>
      </c>
      <c r="G39" s="106">
        <f t="shared" si="7"/>
        <v>0</v>
      </c>
      <c r="H39" s="106">
        <f t="shared" si="7"/>
        <v>0</v>
      </c>
      <c r="I39" s="106">
        <f t="shared" si="7"/>
        <v>0</v>
      </c>
      <c r="J39" s="106">
        <f t="shared" si="7"/>
        <v>0</v>
      </c>
      <c r="K39" s="106">
        <f t="shared" si="7"/>
        <v>0</v>
      </c>
      <c r="L39" s="106">
        <f t="shared" si="7"/>
        <v>0</v>
      </c>
      <c r="M39" s="106">
        <f t="shared" si="7"/>
        <v>0</v>
      </c>
      <c r="N39" s="106">
        <f>SUM(N40:N41)</f>
        <v>1004276.5000000001</v>
      </c>
      <c r="O39" s="72"/>
    </row>
    <row r="40" spans="1:18" ht="18" customHeight="1" x14ac:dyDescent="0.25">
      <c r="A40" s="87" t="s">
        <v>113</v>
      </c>
      <c r="B40" s="88">
        <v>180309.41</v>
      </c>
      <c r="C40" s="88">
        <v>225134.21000000002</v>
      </c>
      <c r="D40" s="88">
        <v>346692.52</v>
      </c>
      <c r="E40" s="88">
        <v>303808.95000000007</v>
      </c>
      <c r="F40" s="88"/>
      <c r="G40" s="88"/>
      <c r="H40" s="88"/>
      <c r="I40" s="88"/>
      <c r="J40" s="88"/>
      <c r="K40" s="88"/>
      <c r="L40" s="88"/>
      <c r="M40" s="95"/>
      <c r="N40" s="94">
        <f>SUM(B40:M40)</f>
        <v>1055945.0900000001</v>
      </c>
      <c r="O40" s="72"/>
    </row>
    <row r="41" spans="1:18" ht="18" customHeight="1" x14ac:dyDescent="0.25">
      <c r="A41" s="87" t="s">
        <v>114</v>
      </c>
      <c r="B41" s="88">
        <v>-12878.81</v>
      </c>
      <c r="C41" s="88">
        <v>-27642.14</v>
      </c>
      <c r="D41" s="88">
        <v>-2426.4899999999998</v>
      </c>
      <c r="E41" s="88">
        <v>-8721.15</v>
      </c>
      <c r="F41" s="88"/>
      <c r="G41" s="88"/>
      <c r="H41" s="88"/>
      <c r="I41" s="88"/>
      <c r="J41" s="88"/>
      <c r="K41" s="88"/>
      <c r="L41" s="88"/>
      <c r="M41" s="95"/>
      <c r="N41" s="94">
        <f>SUM(B41:M41)</f>
        <v>-51668.59</v>
      </c>
      <c r="O41" s="72"/>
    </row>
    <row r="42" spans="1:18" ht="9.9499999999999993" customHeight="1" x14ac:dyDescent="0.25">
      <c r="A42" s="87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4"/>
      <c r="N42" s="94"/>
      <c r="O42" s="72"/>
    </row>
    <row r="43" spans="1:18" ht="18" customHeight="1" x14ac:dyDescent="0.25">
      <c r="A43" s="107" t="s">
        <v>86</v>
      </c>
      <c r="B43" s="108">
        <f t="shared" ref="B43:M43" si="8">B37+B39</f>
        <v>4228041.7899999972</v>
      </c>
      <c r="C43" s="108">
        <f t="shared" si="8"/>
        <v>-142832.41999999463</v>
      </c>
      <c r="D43" s="108">
        <f t="shared" si="8"/>
        <v>-1680086.5400000003</v>
      </c>
      <c r="E43" s="108">
        <f t="shared" si="8"/>
        <v>-4079706.45</v>
      </c>
      <c r="F43" s="108">
        <f t="shared" si="8"/>
        <v>0</v>
      </c>
      <c r="G43" s="108">
        <f t="shared" si="8"/>
        <v>0</v>
      </c>
      <c r="H43" s="108">
        <f t="shared" si="8"/>
        <v>0</v>
      </c>
      <c r="I43" s="108">
        <f t="shared" si="8"/>
        <v>0</v>
      </c>
      <c r="J43" s="108">
        <f t="shared" si="8"/>
        <v>0</v>
      </c>
      <c r="K43" s="108">
        <f t="shared" si="8"/>
        <v>0</v>
      </c>
      <c r="L43" s="108">
        <f t="shared" si="8"/>
        <v>0</v>
      </c>
      <c r="M43" s="108">
        <f t="shared" si="8"/>
        <v>0</v>
      </c>
      <c r="N43" s="108">
        <f>N37+N39</f>
        <v>-1674583.619999975</v>
      </c>
      <c r="O43" s="72"/>
    </row>
    <row r="44" spans="1:18" s="97" customFormat="1" ht="15" customHeight="1" x14ac:dyDescent="0.25">
      <c r="B44" s="96"/>
      <c r="N44" s="96"/>
      <c r="O44" s="96"/>
      <c r="Q44" s="96"/>
      <c r="R44" s="98"/>
    </row>
    <row r="45" spans="1:18" s="97" customFormat="1" ht="15" customHeight="1" x14ac:dyDescent="0.25">
      <c r="A45" s="72"/>
      <c r="B45" s="96"/>
      <c r="F45" s="109">
        <v>-2937930.2900000135</v>
      </c>
      <c r="G45" s="109">
        <v>-3387685.7700000154</v>
      </c>
      <c r="H45" s="110"/>
      <c r="N45" s="96"/>
      <c r="O45" s="96"/>
      <c r="Q45" s="96"/>
      <c r="R45" s="98"/>
    </row>
    <row r="46" spans="1:18" s="97" customFormat="1" ht="15" customHeight="1" x14ac:dyDescent="0.25">
      <c r="B46" s="111"/>
      <c r="C46" s="111"/>
      <c r="D46" s="111"/>
      <c r="E46" s="111"/>
      <c r="F46" s="109">
        <f>+F45-F43</f>
        <v>-2937930.2900000135</v>
      </c>
      <c r="G46" s="109">
        <f>+G45-G43</f>
        <v>-3387685.7700000154</v>
      </c>
      <c r="H46" s="112"/>
      <c r="I46" s="111"/>
      <c r="J46" s="111"/>
      <c r="K46" s="111"/>
      <c r="L46" s="111"/>
      <c r="M46" s="111"/>
      <c r="N46" s="113"/>
      <c r="O46" s="96"/>
      <c r="Q46" s="96"/>
      <c r="R46" s="98"/>
    </row>
    <row r="47" spans="1:18" s="97" customFormat="1" ht="15" customHeight="1" x14ac:dyDescent="0.25">
      <c r="B47" s="96"/>
      <c r="C47" s="96"/>
      <c r="D47" s="96"/>
      <c r="E47" s="96"/>
      <c r="F47" s="110"/>
      <c r="G47" s="110"/>
      <c r="H47" s="109"/>
      <c r="I47" s="96"/>
      <c r="J47" s="96"/>
      <c r="K47" s="96"/>
      <c r="L47" s="96"/>
      <c r="M47" s="96"/>
      <c r="N47" s="96"/>
      <c r="O47" s="96"/>
    </row>
  </sheetData>
  <mergeCells count="5">
    <mergeCell ref="A2:N2"/>
    <mergeCell ref="A3:N3"/>
    <mergeCell ref="A4:N4"/>
    <mergeCell ref="A6:N6"/>
    <mergeCell ref="A8:N8"/>
  </mergeCells>
  <printOptions horizontalCentered="1"/>
  <pageMargins left="0.78740157480314965" right="0.59055118110236227" top="0.98425196850393704" bottom="0.59055118110236227" header="0.31496062992125984" footer="0.31496062992125984"/>
  <pageSetup paperSize="9" scale="63" orientation="landscape" r:id="rId1"/>
  <headerFooter>
    <oddFooter>&amp;C&amp;8Página &amp;P de &amp;N</oddFooter>
  </headerFooter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77E3-4BBA-44A3-AE3E-8B3873A76654}">
  <dimension ref="A1:Q45"/>
  <sheetViews>
    <sheetView showGridLines="0" topLeftCell="A7" zoomScale="80" zoomScaleNormal="80" workbookViewId="0">
      <selection activeCell="E12" sqref="E12"/>
    </sheetView>
  </sheetViews>
  <sheetFormatPr defaultColWidth="9.140625" defaultRowHeight="15" x14ac:dyDescent="0.25"/>
  <cols>
    <col min="1" max="1" width="78.5703125" style="1" customWidth="1"/>
    <col min="2" max="2" width="2.7109375" style="1" customWidth="1"/>
    <col min="3" max="3" width="14.5703125" style="1" customWidth="1"/>
    <col min="4" max="4" width="11.7109375" style="1" bestFit="1" customWidth="1"/>
    <col min="5" max="6" width="12.140625" style="1" bestFit="1" customWidth="1"/>
    <col min="7" max="15" width="11" style="1" hidden="1" customWidth="1"/>
    <col min="16" max="16" width="9.140625" style="1"/>
    <col min="17" max="17" width="11.28515625" style="1" bestFit="1" customWidth="1"/>
    <col min="18" max="16384" width="9.140625" style="1"/>
  </cols>
  <sheetData>
    <row r="1" spans="1:16" ht="43.5" customHeight="1" x14ac:dyDescent="0.25"/>
    <row r="2" spans="1:16" ht="21.95" customHeight="1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2"/>
    </row>
    <row r="3" spans="1:16" ht="21.75" customHeight="1" x14ac:dyDescent="0.25">
      <c r="A3" s="118" t="s">
        <v>0</v>
      </c>
      <c r="B3" s="118"/>
      <c r="C3" s="118"/>
      <c r="D3" s="118"/>
      <c r="E3" s="118"/>
      <c r="F3" s="118"/>
      <c r="G3" s="4"/>
      <c r="H3" s="4"/>
      <c r="I3" s="4"/>
      <c r="J3" s="4"/>
      <c r="K3" s="4"/>
      <c r="L3" s="4"/>
      <c r="M3" s="4"/>
      <c r="N3" s="4"/>
      <c r="O3" s="4"/>
    </row>
    <row r="4" spans="1:16" ht="15" customHeight="1" x14ac:dyDescent="0.25">
      <c r="A4" s="115" t="s">
        <v>1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5"/>
      <c r="O4" s="5"/>
    </row>
    <row r="5" spans="1:16" ht="15" customHeight="1" x14ac:dyDescent="0.25">
      <c r="A5" s="116" t="s">
        <v>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7"/>
      <c r="O5" s="7"/>
    </row>
    <row r="6" spans="1:16" ht="1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  <c r="O6" s="7"/>
    </row>
    <row r="7" spans="1:16" ht="18" customHeight="1" x14ac:dyDescent="0.25">
      <c r="A7" s="116" t="s">
        <v>48</v>
      </c>
      <c r="B7" s="116"/>
      <c r="C7" s="116"/>
      <c r="D7" s="116"/>
      <c r="E7" s="116"/>
      <c r="F7" s="6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21.95" customHeight="1" x14ac:dyDescent="0.2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2"/>
    </row>
    <row r="9" spans="1:16" s="8" customFormat="1" x14ac:dyDescent="0.25">
      <c r="C9" s="9" t="s">
        <v>3</v>
      </c>
      <c r="D9" s="9" t="s">
        <v>4</v>
      </c>
      <c r="E9" s="9" t="s">
        <v>5</v>
      </c>
      <c r="F9" s="9" t="s">
        <v>6</v>
      </c>
      <c r="G9" s="9" t="s">
        <v>7</v>
      </c>
      <c r="H9" s="9" t="s">
        <v>8</v>
      </c>
      <c r="I9" s="9" t="s">
        <v>9</v>
      </c>
      <c r="J9" s="9" t="s">
        <v>10</v>
      </c>
      <c r="K9" s="9" t="s">
        <v>11</v>
      </c>
      <c r="L9" s="9" t="s">
        <v>12</v>
      </c>
      <c r="M9" s="9" t="s">
        <v>13</v>
      </c>
      <c r="N9" s="9" t="s">
        <v>14</v>
      </c>
      <c r="O9" s="10" t="s">
        <v>15</v>
      </c>
    </row>
    <row r="10" spans="1:16" s="11" customFormat="1" ht="12" thickBot="1" x14ac:dyDescent="0.3">
      <c r="C10" s="12">
        <v>2024</v>
      </c>
      <c r="D10" s="12">
        <v>2024</v>
      </c>
      <c r="E10" s="12">
        <v>2024</v>
      </c>
      <c r="F10" s="12">
        <v>2024</v>
      </c>
      <c r="G10" s="12">
        <v>2024</v>
      </c>
      <c r="H10" s="12">
        <v>2024</v>
      </c>
      <c r="I10" s="12">
        <v>2024</v>
      </c>
      <c r="J10" s="12">
        <v>2024</v>
      </c>
      <c r="K10" s="12">
        <v>2024</v>
      </c>
      <c r="L10" s="12">
        <v>2024</v>
      </c>
      <c r="M10" s="12">
        <v>2024</v>
      </c>
      <c r="N10" s="13">
        <v>2025</v>
      </c>
      <c r="O10" s="14"/>
    </row>
    <row r="11" spans="1:16" x14ac:dyDescent="0.25"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1:16" s="17" customFormat="1" ht="16.5" thickBot="1" x14ac:dyDescent="0.3">
      <c r="A12" s="16" t="s">
        <v>16</v>
      </c>
      <c r="C12" s="18">
        <v>20296.150000000118</v>
      </c>
      <c r="D12" s="18">
        <f>C43</f>
        <v>23575.370000000115</v>
      </c>
      <c r="E12" s="18">
        <f t="shared" ref="E12:N12" si="0">D43</f>
        <v>27696.820000000123</v>
      </c>
      <c r="F12" s="18">
        <f t="shared" si="0"/>
        <v>31292.940000000115</v>
      </c>
      <c r="G12" s="18">
        <f t="shared" si="0"/>
        <v>31178.04000000011</v>
      </c>
      <c r="H12" s="18">
        <f t="shared" si="0"/>
        <v>31178.04000000011</v>
      </c>
      <c r="I12" s="18">
        <f t="shared" si="0"/>
        <v>31178.04000000011</v>
      </c>
      <c r="J12" s="18">
        <f t="shared" si="0"/>
        <v>31178.04000000011</v>
      </c>
      <c r="K12" s="18">
        <f t="shared" si="0"/>
        <v>31178.04000000011</v>
      </c>
      <c r="L12" s="18">
        <f t="shared" si="0"/>
        <v>31178.04000000011</v>
      </c>
      <c r="M12" s="18">
        <f t="shared" si="0"/>
        <v>31178.04000000011</v>
      </c>
      <c r="N12" s="18">
        <f t="shared" si="0"/>
        <v>31178.04000000011</v>
      </c>
      <c r="O12" s="19">
        <f>N12</f>
        <v>31178.04000000011</v>
      </c>
    </row>
    <row r="13" spans="1:16" x14ac:dyDescent="0.25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6" s="21" customFormat="1" ht="33.75" customHeight="1" x14ac:dyDescent="0.25">
      <c r="A14" s="20" t="s">
        <v>17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6" s="23" customFormat="1" ht="15.75" x14ac:dyDescent="0.25">
      <c r="A15" s="22" t="s">
        <v>18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5">
        <v>0</v>
      </c>
      <c r="L15" s="25">
        <v>0</v>
      </c>
      <c r="M15" s="25">
        <v>0</v>
      </c>
      <c r="N15" s="24">
        <v>0</v>
      </c>
      <c r="O15" s="26">
        <f t="shared" ref="O15:O20" si="1">SUM(N15:N15)</f>
        <v>0</v>
      </c>
    </row>
    <row r="16" spans="1:16" s="23" customFormat="1" ht="15.75" x14ac:dyDescent="0.25">
      <c r="A16" s="22" t="s">
        <v>19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5">
        <v>0</v>
      </c>
      <c r="L16" s="25">
        <v>0</v>
      </c>
      <c r="M16" s="25">
        <v>0</v>
      </c>
      <c r="N16" s="24">
        <v>0</v>
      </c>
      <c r="O16" s="26">
        <f t="shared" si="1"/>
        <v>0</v>
      </c>
    </row>
    <row r="17" spans="1:15" s="23" customFormat="1" ht="15.75" x14ac:dyDescent="0.25">
      <c r="A17" s="22" t="s">
        <v>20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5">
        <v>0</v>
      </c>
      <c r="L17" s="25">
        <v>0</v>
      </c>
      <c r="M17" s="25">
        <v>0</v>
      </c>
      <c r="N17" s="25">
        <v>0</v>
      </c>
      <c r="O17" s="26">
        <f t="shared" si="1"/>
        <v>0</v>
      </c>
    </row>
    <row r="18" spans="1:15" s="23" customFormat="1" ht="15.75" x14ac:dyDescent="0.25">
      <c r="A18" s="22" t="s">
        <v>21</v>
      </c>
      <c r="C18" s="24">
        <v>60792.93</v>
      </c>
      <c r="D18" s="24">
        <v>60792.93</v>
      </c>
      <c r="E18" s="24">
        <v>60792.93</v>
      </c>
      <c r="F18" s="24">
        <v>60792.93</v>
      </c>
      <c r="G18" s="24">
        <v>0</v>
      </c>
      <c r="H18" s="24">
        <v>0</v>
      </c>
      <c r="I18" s="24">
        <v>0</v>
      </c>
      <c r="J18" s="24">
        <v>0</v>
      </c>
      <c r="K18" s="25">
        <v>0</v>
      </c>
      <c r="L18" s="25">
        <v>0</v>
      </c>
      <c r="M18" s="25">
        <v>0</v>
      </c>
      <c r="N18" s="25">
        <v>0</v>
      </c>
      <c r="O18" s="26">
        <f t="shared" si="1"/>
        <v>0</v>
      </c>
    </row>
    <row r="19" spans="1:15" s="23" customFormat="1" ht="15.75" x14ac:dyDescent="0.25">
      <c r="A19" s="22" t="s">
        <v>22</v>
      </c>
      <c r="C19" s="24">
        <v>161.16999999999999</v>
      </c>
      <c r="D19" s="24">
        <v>249.33</v>
      </c>
      <c r="E19" s="24">
        <v>334.25</v>
      </c>
      <c r="F19" s="24">
        <v>337.25</v>
      </c>
      <c r="G19" s="24">
        <v>0</v>
      </c>
      <c r="H19" s="24">
        <v>0</v>
      </c>
      <c r="I19" s="24">
        <v>0</v>
      </c>
      <c r="J19" s="24">
        <v>0</v>
      </c>
      <c r="K19" s="25">
        <v>0</v>
      </c>
      <c r="L19" s="25">
        <v>0</v>
      </c>
      <c r="M19" s="25">
        <v>0</v>
      </c>
      <c r="N19" s="25">
        <v>0</v>
      </c>
      <c r="O19" s="26">
        <f t="shared" si="1"/>
        <v>0</v>
      </c>
    </row>
    <row r="20" spans="1:15" s="23" customFormat="1" ht="15.75" x14ac:dyDescent="0.25">
      <c r="A20" s="22" t="s">
        <v>23</v>
      </c>
      <c r="C20" s="24">
        <v>1.39</v>
      </c>
      <c r="D20" s="24">
        <v>1.48</v>
      </c>
      <c r="E20" s="24">
        <v>0.1</v>
      </c>
      <c r="F20" s="24">
        <v>21.87</v>
      </c>
      <c r="G20" s="24">
        <v>0</v>
      </c>
      <c r="H20" s="24">
        <v>0</v>
      </c>
      <c r="I20" s="24">
        <v>0</v>
      </c>
      <c r="J20" s="24">
        <v>0</v>
      </c>
      <c r="K20" s="25">
        <v>0</v>
      </c>
      <c r="L20" s="25">
        <v>0</v>
      </c>
      <c r="M20" s="25">
        <v>0</v>
      </c>
      <c r="N20" s="25">
        <v>0</v>
      </c>
      <c r="O20" s="26">
        <f t="shared" si="1"/>
        <v>0</v>
      </c>
    </row>
    <row r="21" spans="1:15" s="17" customFormat="1" ht="15.75" x14ac:dyDescent="0.25">
      <c r="A21" s="27" t="s">
        <v>24</v>
      </c>
      <c r="B21" s="28"/>
      <c r="C21" s="29">
        <f t="shared" ref="C21:O21" si="2">SUM(C15:C20)</f>
        <v>60955.49</v>
      </c>
      <c r="D21" s="29">
        <f t="shared" si="2"/>
        <v>61043.740000000005</v>
      </c>
      <c r="E21" s="29">
        <f t="shared" si="2"/>
        <v>61127.28</v>
      </c>
      <c r="F21" s="29">
        <f t="shared" si="2"/>
        <v>61152.05</v>
      </c>
      <c r="G21" s="29">
        <f t="shared" si="2"/>
        <v>0</v>
      </c>
      <c r="H21" s="29">
        <f t="shared" si="2"/>
        <v>0</v>
      </c>
      <c r="I21" s="29">
        <f t="shared" si="2"/>
        <v>0</v>
      </c>
      <c r="J21" s="29">
        <f t="shared" si="2"/>
        <v>0</v>
      </c>
      <c r="K21" s="29">
        <f t="shared" si="2"/>
        <v>0</v>
      </c>
      <c r="L21" s="29">
        <f t="shared" si="2"/>
        <v>0</v>
      </c>
      <c r="M21" s="29">
        <f t="shared" si="2"/>
        <v>0</v>
      </c>
      <c r="N21" s="29">
        <f t="shared" si="2"/>
        <v>0</v>
      </c>
      <c r="O21" s="29">
        <f t="shared" si="2"/>
        <v>0</v>
      </c>
    </row>
    <row r="22" spans="1:15" x14ac:dyDescent="0.25"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5" s="21" customFormat="1" ht="15.75" x14ac:dyDescent="0.25">
      <c r="A23" s="20" t="s">
        <v>25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</row>
    <row r="24" spans="1:15" s="23" customFormat="1" ht="15.75" x14ac:dyDescent="0.25">
      <c r="A24" s="22" t="s">
        <v>26</v>
      </c>
      <c r="C24" s="32">
        <v>-33799.47</v>
      </c>
      <c r="D24" s="32">
        <v>-37122.639999999999</v>
      </c>
      <c r="E24" s="32">
        <v>-34168.65</v>
      </c>
      <c r="F24" s="32">
        <v>-35265.67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f>SUM(N24:N24)</f>
        <v>0</v>
      </c>
    </row>
    <row r="25" spans="1:15" s="23" customFormat="1" ht="15.75" x14ac:dyDescent="0.25">
      <c r="A25" s="22" t="s">
        <v>27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32">
        <f>SUM(N25:N25)</f>
        <v>0</v>
      </c>
    </row>
    <row r="26" spans="1:15" s="23" customFormat="1" ht="15.75" x14ac:dyDescent="0.25">
      <c r="A26" s="22" t="s">
        <v>28</v>
      </c>
      <c r="C26" s="32">
        <v>-2314.9</v>
      </c>
      <c r="D26" s="32">
        <v>-2331.1999999999998</v>
      </c>
      <c r="E26" s="32">
        <v>-2340.63</v>
      </c>
      <c r="F26" s="32">
        <v>-2354.8000000000002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f>SUM(N26:N26)</f>
        <v>0</v>
      </c>
    </row>
    <row r="27" spans="1:15" s="23" customFormat="1" ht="15.75" x14ac:dyDescent="0.25">
      <c r="A27" s="33" t="s">
        <v>29</v>
      </c>
      <c r="B27" s="34"/>
      <c r="C27" s="35">
        <f t="shared" ref="C27:O27" si="3">SUM(C24:C26)</f>
        <v>-36114.370000000003</v>
      </c>
      <c r="D27" s="35">
        <f t="shared" si="3"/>
        <v>-39453.839999999997</v>
      </c>
      <c r="E27" s="35">
        <f t="shared" si="3"/>
        <v>-36509.279999999999</v>
      </c>
      <c r="F27" s="35">
        <f t="shared" si="3"/>
        <v>-37620.47</v>
      </c>
      <c r="G27" s="35">
        <f t="shared" si="3"/>
        <v>0</v>
      </c>
      <c r="H27" s="35">
        <f t="shared" si="3"/>
        <v>0</v>
      </c>
      <c r="I27" s="35">
        <f t="shared" si="3"/>
        <v>0</v>
      </c>
      <c r="J27" s="35">
        <f t="shared" si="3"/>
        <v>0</v>
      </c>
      <c r="K27" s="35">
        <f t="shared" si="3"/>
        <v>0</v>
      </c>
      <c r="L27" s="35">
        <f t="shared" si="3"/>
        <v>0</v>
      </c>
      <c r="M27" s="35">
        <f t="shared" si="3"/>
        <v>0</v>
      </c>
      <c r="N27" s="35">
        <f t="shared" si="3"/>
        <v>0</v>
      </c>
      <c r="O27" s="35">
        <f t="shared" si="3"/>
        <v>0</v>
      </c>
    </row>
    <row r="28" spans="1:15" s="23" customFormat="1" ht="15.75" x14ac:dyDescent="0.25">
      <c r="A28" s="22" t="s">
        <v>30</v>
      </c>
      <c r="C28" s="32">
        <v>-7143.33</v>
      </c>
      <c r="D28" s="32">
        <v>-7204.68</v>
      </c>
      <c r="E28" s="32">
        <v>-6776.05</v>
      </c>
      <c r="F28" s="32">
        <v>-7291.97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f>SUM(N28:N28)</f>
        <v>0</v>
      </c>
    </row>
    <row r="29" spans="1:15" s="23" customFormat="1" ht="15.75" x14ac:dyDescent="0.25">
      <c r="A29" s="22" t="s">
        <v>31</v>
      </c>
      <c r="C29" s="32">
        <v>-12114.14</v>
      </c>
      <c r="D29" s="32">
        <v>-7870.1</v>
      </c>
      <c r="E29" s="32">
        <v>-11136.64</v>
      </c>
      <c r="F29" s="32">
        <v>-13816.11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f>SUM(N29:N29)</f>
        <v>0</v>
      </c>
    </row>
    <row r="30" spans="1:15" s="23" customFormat="1" ht="15.75" x14ac:dyDescent="0.25">
      <c r="A30" s="22" t="s">
        <v>23</v>
      </c>
      <c r="C30" s="32">
        <v>-1611.74</v>
      </c>
      <c r="D30" s="32">
        <v>-1382.55</v>
      </c>
      <c r="E30" s="32">
        <v>-1892.94</v>
      </c>
      <c r="F30" s="32">
        <v>-1661.48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f>SUM(N30:N30)</f>
        <v>0</v>
      </c>
    </row>
    <row r="31" spans="1:15" s="17" customFormat="1" ht="15.75" x14ac:dyDescent="0.25">
      <c r="A31" s="27" t="s">
        <v>24</v>
      </c>
      <c r="B31" s="28"/>
      <c r="C31" s="36">
        <f t="shared" ref="C31:O31" si="4">SUM(C27:C30)</f>
        <v>-56983.58</v>
      </c>
      <c r="D31" s="36">
        <f t="shared" si="4"/>
        <v>-55911.17</v>
      </c>
      <c r="E31" s="36">
        <f t="shared" si="4"/>
        <v>-56314.91</v>
      </c>
      <c r="F31" s="36">
        <f t="shared" si="4"/>
        <v>-60390.030000000006</v>
      </c>
      <c r="G31" s="36">
        <f t="shared" si="4"/>
        <v>0</v>
      </c>
      <c r="H31" s="36">
        <f t="shared" si="4"/>
        <v>0</v>
      </c>
      <c r="I31" s="36">
        <f t="shared" si="4"/>
        <v>0</v>
      </c>
      <c r="J31" s="36">
        <f t="shared" si="4"/>
        <v>0</v>
      </c>
      <c r="K31" s="36">
        <f t="shared" si="4"/>
        <v>0</v>
      </c>
      <c r="L31" s="36">
        <f t="shared" si="4"/>
        <v>0</v>
      </c>
      <c r="M31" s="36">
        <f t="shared" si="4"/>
        <v>0</v>
      </c>
      <c r="N31" s="36">
        <f t="shared" si="4"/>
        <v>0</v>
      </c>
      <c r="O31" s="36">
        <f t="shared" si="4"/>
        <v>0</v>
      </c>
    </row>
    <row r="32" spans="1:15" x14ac:dyDescent="0.25"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1:17" s="37" customFormat="1" ht="15.75" x14ac:dyDescent="0.25">
      <c r="A33" s="20" t="s">
        <v>32</v>
      </c>
      <c r="B33" s="2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1:17" s="38" customFormat="1" ht="15.75" x14ac:dyDescent="0.25">
      <c r="A34" s="22" t="s">
        <v>33</v>
      </c>
      <c r="B34" s="23"/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26">
        <f>SUM(N34:N34)</f>
        <v>0</v>
      </c>
    </row>
    <row r="35" spans="1:17" s="38" customFormat="1" ht="15.75" x14ac:dyDescent="0.25">
      <c r="A35" s="22" t="s">
        <v>34</v>
      </c>
      <c r="B35" s="23"/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26">
        <f>SUM(N35:N35)</f>
        <v>0</v>
      </c>
    </row>
    <row r="36" spans="1:17" s="38" customFormat="1" ht="15.75" x14ac:dyDescent="0.25">
      <c r="A36" s="22" t="s">
        <v>35</v>
      </c>
      <c r="B36" s="23"/>
      <c r="C36" s="32">
        <f>-613.63-0.4</f>
        <v>-614.03</v>
      </c>
      <c r="D36" s="32">
        <v>-801.55</v>
      </c>
      <c r="E36" s="32">
        <v>-851.76</v>
      </c>
      <c r="F36" s="32">
        <v>-855.65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f>SUM(N36:N36)</f>
        <v>0</v>
      </c>
    </row>
    <row r="37" spans="1:17" s="17" customFormat="1" ht="15.75" x14ac:dyDescent="0.25">
      <c r="A37" s="27" t="s">
        <v>24</v>
      </c>
      <c r="B37" s="28"/>
      <c r="C37" s="36">
        <f t="shared" ref="C37:O37" si="5">SUM(C34:C36)</f>
        <v>-614.03</v>
      </c>
      <c r="D37" s="36">
        <f t="shared" si="5"/>
        <v>-801.55</v>
      </c>
      <c r="E37" s="36">
        <f t="shared" si="5"/>
        <v>-851.76</v>
      </c>
      <c r="F37" s="36">
        <f t="shared" si="5"/>
        <v>-855.65</v>
      </c>
      <c r="G37" s="36">
        <f t="shared" si="5"/>
        <v>0</v>
      </c>
      <c r="H37" s="36">
        <f t="shared" si="5"/>
        <v>0</v>
      </c>
      <c r="I37" s="36">
        <f t="shared" si="5"/>
        <v>0</v>
      </c>
      <c r="J37" s="36">
        <f t="shared" si="5"/>
        <v>0</v>
      </c>
      <c r="K37" s="36">
        <f t="shared" si="5"/>
        <v>0</v>
      </c>
      <c r="L37" s="36">
        <f t="shared" si="5"/>
        <v>0</v>
      </c>
      <c r="M37" s="36">
        <f t="shared" si="5"/>
        <v>0</v>
      </c>
      <c r="N37" s="36">
        <f t="shared" si="5"/>
        <v>0</v>
      </c>
      <c r="O37" s="36">
        <f t="shared" si="5"/>
        <v>0</v>
      </c>
    </row>
    <row r="38" spans="1:17" x14ac:dyDescent="0.25"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7" s="17" customFormat="1" ht="15.75" x14ac:dyDescent="0.25">
      <c r="A39" s="39" t="s">
        <v>36</v>
      </c>
      <c r="B39" s="40"/>
      <c r="C39" s="41">
        <f t="shared" ref="C39:O39" si="6">C21+C31+C37</f>
        <v>3357.8799999999965</v>
      </c>
      <c r="D39" s="41">
        <f t="shared" si="6"/>
        <v>4331.0200000000068</v>
      </c>
      <c r="E39" s="41">
        <f t="shared" si="6"/>
        <v>3960.6099999999951</v>
      </c>
      <c r="F39" s="41">
        <f t="shared" si="6"/>
        <v>-93.630000000003179</v>
      </c>
      <c r="G39" s="41">
        <f t="shared" si="6"/>
        <v>0</v>
      </c>
      <c r="H39" s="41">
        <f t="shared" si="6"/>
        <v>0</v>
      </c>
      <c r="I39" s="41">
        <f t="shared" si="6"/>
        <v>0</v>
      </c>
      <c r="J39" s="41">
        <f t="shared" si="6"/>
        <v>0</v>
      </c>
      <c r="K39" s="41">
        <f t="shared" si="6"/>
        <v>0</v>
      </c>
      <c r="L39" s="41">
        <f t="shared" si="6"/>
        <v>0</v>
      </c>
      <c r="M39" s="41">
        <f t="shared" si="6"/>
        <v>0</v>
      </c>
      <c r="N39" s="41">
        <f t="shared" si="6"/>
        <v>0</v>
      </c>
      <c r="O39" s="41">
        <f t="shared" si="6"/>
        <v>0</v>
      </c>
    </row>
    <row r="40" spans="1:17" s="42" customFormat="1" ht="15.75" x14ac:dyDescent="0.25"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</row>
    <row r="41" spans="1:17" s="38" customFormat="1" ht="15.75" x14ac:dyDescent="0.25">
      <c r="A41" s="22" t="s">
        <v>37</v>
      </c>
      <c r="B41" s="23"/>
      <c r="C41" s="32">
        <f>-78.66</f>
        <v>-78.66</v>
      </c>
      <c r="D41" s="32">
        <v>-209.57</v>
      </c>
      <c r="E41" s="32">
        <v>-364.49</v>
      </c>
      <c r="F41" s="32">
        <v>-21.27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26">
        <f>SUM(N41:N41)</f>
        <v>0</v>
      </c>
    </row>
    <row r="42" spans="1:17" x14ac:dyDescent="0.25"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</row>
    <row r="43" spans="1:17" s="17" customFormat="1" ht="15.75" x14ac:dyDescent="0.25">
      <c r="A43" s="27" t="s">
        <v>38</v>
      </c>
      <c r="B43" s="28"/>
      <c r="C43" s="36">
        <f t="shared" ref="C43:O43" si="7">C12+C39+C41</f>
        <v>23575.370000000115</v>
      </c>
      <c r="D43" s="36">
        <f t="shared" si="7"/>
        <v>27696.820000000123</v>
      </c>
      <c r="E43" s="36">
        <f t="shared" si="7"/>
        <v>31292.940000000115</v>
      </c>
      <c r="F43" s="36">
        <f t="shared" si="7"/>
        <v>31178.04000000011</v>
      </c>
      <c r="G43" s="36">
        <f t="shared" si="7"/>
        <v>31178.04000000011</v>
      </c>
      <c r="H43" s="36">
        <f t="shared" si="7"/>
        <v>31178.04000000011</v>
      </c>
      <c r="I43" s="36">
        <f t="shared" si="7"/>
        <v>31178.04000000011</v>
      </c>
      <c r="J43" s="36">
        <f t="shared" si="7"/>
        <v>31178.04000000011</v>
      </c>
      <c r="K43" s="36">
        <f t="shared" si="7"/>
        <v>31178.04000000011</v>
      </c>
      <c r="L43" s="36">
        <f t="shared" si="7"/>
        <v>31178.04000000011</v>
      </c>
      <c r="M43" s="36">
        <f t="shared" si="7"/>
        <v>31178.04000000011</v>
      </c>
      <c r="N43" s="36">
        <f t="shared" si="7"/>
        <v>31178.04000000011</v>
      </c>
      <c r="O43" s="36">
        <f t="shared" si="7"/>
        <v>31178.04000000011</v>
      </c>
      <c r="Q43" s="44"/>
    </row>
    <row r="44" spans="1:17" x14ac:dyDescent="0.25"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</row>
    <row r="45" spans="1:17" x14ac:dyDescent="0.25">
      <c r="A45" s="1" t="s">
        <v>39</v>
      </c>
    </row>
  </sheetData>
  <mergeCells count="6">
    <mergeCell ref="A8:M8"/>
    <mergeCell ref="A2:M2"/>
    <mergeCell ref="A3:F3"/>
    <mergeCell ref="A4:M4"/>
    <mergeCell ref="A5:M5"/>
    <mergeCell ref="A7:E7"/>
  </mergeCells>
  <printOptions horizontalCentered="1"/>
  <pageMargins left="0.78740157480314965" right="0.59055118110236227" top="0.98425196850393704" bottom="0.59055118110236227" header="0.31496062992125984" footer="0.31496062992125984"/>
  <pageSetup paperSize="9" scale="63" orientation="landscape" r:id="rId1"/>
  <headerFooter>
    <oddFooter>&amp;C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1F50B-1A96-43F7-961B-21CAAA253C25}">
  <dimension ref="A1:N35"/>
  <sheetViews>
    <sheetView showGridLines="0" zoomScale="80" zoomScaleNormal="80" workbookViewId="0">
      <selection activeCell="Q13" sqref="Q13"/>
    </sheetView>
  </sheetViews>
  <sheetFormatPr defaultColWidth="9.140625" defaultRowHeight="15" x14ac:dyDescent="0.25"/>
  <cols>
    <col min="1" max="1" width="94.85546875" style="1" customWidth="1"/>
    <col min="2" max="2" width="2.7109375" style="1" customWidth="1"/>
    <col min="3" max="3" width="11.7109375" style="1" customWidth="1"/>
    <col min="4" max="4" width="11.5703125" style="1" customWidth="1"/>
    <col min="5" max="5" width="11.28515625" style="1" customWidth="1"/>
    <col min="6" max="6" width="10.28515625" style="1" customWidth="1"/>
    <col min="7" max="7" width="6.42578125" style="1" hidden="1" customWidth="1"/>
    <col min="8" max="8" width="6" style="1" hidden="1" customWidth="1"/>
    <col min="9" max="9" width="7" style="1" hidden="1" customWidth="1"/>
    <col min="10" max="10" width="6" style="1" hidden="1" customWidth="1"/>
    <col min="11" max="11" width="6.7109375" style="1" hidden="1" customWidth="1"/>
    <col min="12" max="12" width="7" style="1" hidden="1" customWidth="1"/>
    <col min="13" max="13" width="6.28515625" style="1" hidden="1" customWidth="1"/>
    <col min="14" max="14" width="0.28515625" style="1" customWidth="1"/>
    <col min="15" max="16384" width="9.140625" style="1"/>
  </cols>
  <sheetData>
    <row r="1" spans="1:14" ht="49.5" customHeight="1" x14ac:dyDescent="0.25">
      <c r="A1" s="117"/>
      <c r="B1" s="117"/>
      <c r="C1" s="117"/>
      <c r="D1" s="117"/>
      <c r="E1" s="117"/>
      <c r="F1" s="117"/>
      <c r="G1" s="117"/>
      <c r="H1" s="117"/>
      <c r="I1" s="117"/>
    </row>
    <row r="2" spans="1:14" ht="21" customHeight="1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4" ht="18" x14ac:dyDescent="0.25">
      <c r="A3" s="118" t="s">
        <v>0</v>
      </c>
      <c r="B3" s="118"/>
      <c r="C3" s="118"/>
      <c r="D3" s="118"/>
      <c r="E3" s="118"/>
      <c r="F3" s="5"/>
      <c r="G3" s="5"/>
      <c r="H3" s="5"/>
      <c r="I3" s="5"/>
      <c r="J3" s="5"/>
      <c r="K3" s="5"/>
      <c r="L3" s="5"/>
      <c r="M3" s="5"/>
      <c r="N3" s="5"/>
    </row>
    <row r="4" spans="1:14" ht="15" customHeight="1" x14ac:dyDescent="0.25">
      <c r="A4" s="115" t="s">
        <v>1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4"/>
    </row>
    <row r="5" spans="1:14" ht="15" customHeight="1" x14ac:dyDescent="0.25">
      <c r="A5" s="116" t="s">
        <v>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3"/>
    </row>
    <row r="6" spans="1:14" ht="15" customHeight="1" x14ac:dyDescent="0.25">
      <c r="A6" s="116"/>
      <c r="B6" s="116"/>
      <c r="C6" s="116"/>
      <c r="D6" s="116"/>
      <c r="E6" s="116"/>
      <c r="F6" s="6"/>
      <c r="G6" s="6"/>
      <c r="H6" s="6"/>
      <c r="I6" s="6"/>
      <c r="J6" s="6"/>
      <c r="K6" s="6"/>
      <c r="L6" s="6"/>
      <c r="M6" s="6"/>
      <c r="N6" s="3"/>
    </row>
    <row r="7" spans="1:14" x14ac:dyDescent="0.25">
      <c r="A7" s="116" t="s">
        <v>40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6"/>
    </row>
    <row r="8" spans="1:14" ht="21" customHeigh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</row>
    <row r="9" spans="1:14" s="8" customFormat="1" x14ac:dyDescent="0.25">
      <c r="A9" s="46"/>
      <c r="B9" s="46"/>
      <c r="C9" s="47" t="s">
        <v>3</v>
      </c>
      <c r="D9" s="47" t="s">
        <v>4</v>
      </c>
      <c r="E9" s="47" t="s">
        <v>5</v>
      </c>
      <c r="F9" s="47" t="s">
        <v>6</v>
      </c>
      <c r="G9" s="47" t="s">
        <v>7</v>
      </c>
      <c r="H9" s="47" t="s">
        <v>8</v>
      </c>
      <c r="I9" s="47" t="s">
        <v>9</v>
      </c>
      <c r="J9" s="47" t="s">
        <v>10</v>
      </c>
      <c r="K9" s="47" t="s">
        <v>11</v>
      </c>
      <c r="L9" s="47" t="s">
        <v>12</v>
      </c>
      <c r="M9" s="47" t="s">
        <v>13</v>
      </c>
      <c r="N9" s="47" t="s">
        <v>14</v>
      </c>
    </row>
    <row r="10" spans="1:14" s="11" customFormat="1" ht="12" thickBot="1" x14ac:dyDescent="0.3">
      <c r="A10" s="48"/>
      <c r="B10" s="48"/>
      <c r="C10" s="49">
        <v>2024</v>
      </c>
      <c r="D10" s="49">
        <v>2024</v>
      </c>
      <c r="E10" s="49">
        <v>2024</v>
      </c>
      <c r="F10" s="49">
        <v>2024</v>
      </c>
      <c r="G10" s="49">
        <v>2024</v>
      </c>
      <c r="H10" s="49">
        <v>2024</v>
      </c>
      <c r="I10" s="49">
        <v>2024</v>
      </c>
      <c r="J10" s="49">
        <v>2024</v>
      </c>
      <c r="K10" s="49">
        <v>2024</v>
      </c>
      <c r="L10" s="49">
        <v>2024</v>
      </c>
      <c r="M10" s="49">
        <v>2024</v>
      </c>
      <c r="N10" s="50">
        <v>2025</v>
      </c>
    </row>
    <row r="11" spans="1:14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s="54" customFormat="1" ht="30" customHeight="1" thickBot="1" x14ac:dyDescent="0.3">
      <c r="A12" s="51" t="s">
        <v>41</v>
      </c>
      <c r="B12" s="52"/>
      <c r="C12" s="53">
        <v>23575.370000000115</v>
      </c>
      <c r="D12" s="53">
        <v>27696.820000000123</v>
      </c>
      <c r="E12" s="53">
        <v>31292.940000000115</v>
      </c>
      <c r="F12" s="53">
        <v>31178.04000000011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</row>
    <row r="13" spans="1:14" s="56" customFormat="1" ht="30" customHeight="1" x14ac:dyDescent="0.25">
      <c r="A13" s="55"/>
      <c r="B13" s="55"/>
      <c r="C13" s="55"/>
      <c r="D13" s="55"/>
      <c r="E13" s="55"/>
      <c r="F13" s="55"/>
    </row>
    <row r="14" spans="1:14" s="60" customFormat="1" ht="30" customHeight="1" x14ac:dyDescent="0.25">
      <c r="A14" s="57" t="s">
        <v>42</v>
      </c>
      <c r="B14" s="58"/>
      <c r="C14" s="59"/>
      <c r="D14" s="59"/>
      <c r="E14" s="59"/>
      <c r="F14" s="59"/>
    </row>
    <row r="15" spans="1:14" s="60" customFormat="1" ht="20.100000000000001" customHeight="1" x14ac:dyDescent="0.25">
      <c r="A15" s="61"/>
      <c r="B15" s="58"/>
      <c r="C15" s="62"/>
      <c r="D15" s="62"/>
      <c r="E15" s="62"/>
      <c r="F15" s="62"/>
    </row>
    <row r="16" spans="1:14" s="60" customFormat="1" ht="30" customHeight="1" x14ac:dyDescent="0.25">
      <c r="A16" s="63" t="s">
        <v>43</v>
      </c>
      <c r="B16" s="58"/>
      <c r="C16" s="64">
        <v>4618</v>
      </c>
      <c r="D16" s="64">
        <v>6949</v>
      </c>
      <c r="E16" s="64">
        <v>9290</v>
      </c>
      <c r="F16" s="64">
        <v>11644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</row>
    <row r="17" spans="1:14" s="60" customFormat="1" ht="45.75" customHeight="1" x14ac:dyDescent="0.25">
      <c r="A17" s="63" t="s">
        <v>44</v>
      </c>
      <c r="B17" s="58"/>
      <c r="C17" s="64">
        <v>-13</v>
      </c>
      <c r="D17" s="64">
        <v>-69</v>
      </c>
      <c r="E17" s="64">
        <v>4.8</v>
      </c>
      <c r="F17" s="64">
        <v>20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</row>
    <row r="18" spans="1:14" s="60" customFormat="1" ht="30" customHeight="1" x14ac:dyDescent="0.25">
      <c r="A18" s="63" t="s">
        <v>45</v>
      </c>
      <c r="B18" s="58"/>
      <c r="C18" s="64">
        <v>0</v>
      </c>
      <c r="D18" s="64">
        <v>0</v>
      </c>
      <c r="E18" s="64">
        <v>0.6</v>
      </c>
      <c r="F18" s="64">
        <v>7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0">
        <v>0</v>
      </c>
    </row>
    <row r="19" spans="1:14" s="56" customFormat="1" ht="30" customHeight="1" x14ac:dyDescent="0.25">
      <c r="A19" s="63" t="s">
        <v>46</v>
      </c>
      <c r="B19" s="58"/>
      <c r="C19" s="64">
        <v>0</v>
      </c>
      <c r="D19" s="64">
        <v>0</v>
      </c>
      <c r="E19" s="64">
        <v>0</v>
      </c>
      <c r="F19" s="64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</row>
    <row r="20" spans="1:14" s="68" customFormat="1" ht="20.100000000000001" customHeight="1" x14ac:dyDescent="0.25">
      <c r="A20" s="65"/>
      <c r="B20" s="66"/>
      <c r="C20" s="67"/>
      <c r="D20" s="67"/>
      <c r="E20" s="67"/>
      <c r="F20" s="67"/>
    </row>
    <row r="21" spans="1:14" s="60" customFormat="1" ht="30" customHeight="1" thickBot="1" x14ac:dyDescent="0.3">
      <c r="A21" s="69" t="s">
        <v>47</v>
      </c>
      <c r="B21" s="70"/>
      <c r="C21" s="71">
        <f t="shared" ref="C21" si="0">SUM(C12:C19)</f>
        <v>28180.370000000115</v>
      </c>
      <c r="D21" s="71">
        <f t="shared" ref="D21:N21" si="1">SUM(D12:D19)</f>
        <v>34576.820000000123</v>
      </c>
      <c r="E21" s="71">
        <f t="shared" si="1"/>
        <v>40588.34000000012</v>
      </c>
      <c r="F21" s="71">
        <f t="shared" si="1"/>
        <v>42849.04000000011</v>
      </c>
      <c r="G21" s="60">
        <f t="shared" si="1"/>
        <v>0</v>
      </c>
      <c r="H21" s="60">
        <f t="shared" si="1"/>
        <v>0</v>
      </c>
      <c r="I21" s="60">
        <f t="shared" si="1"/>
        <v>0</v>
      </c>
      <c r="J21" s="60">
        <f t="shared" si="1"/>
        <v>0</v>
      </c>
      <c r="K21" s="60">
        <f t="shared" si="1"/>
        <v>0</v>
      </c>
      <c r="L21" s="60">
        <f t="shared" si="1"/>
        <v>0</v>
      </c>
      <c r="M21" s="60">
        <f t="shared" si="1"/>
        <v>0</v>
      </c>
      <c r="N21" s="60">
        <f t="shared" si="1"/>
        <v>0</v>
      </c>
    </row>
    <row r="22" spans="1:14" ht="14.45" customHeight="1" x14ac:dyDescent="0.25"/>
    <row r="23" spans="1:14" ht="14.45" customHeight="1" x14ac:dyDescent="0.25"/>
    <row r="31" spans="1:14" ht="15" customHeight="1" x14ac:dyDescent="0.25"/>
    <row r="35" ht="15" customHeight="1" x14ac:dyDescent="0.25"/>
  </sheetData>
  <mergeCells count="8">
    <mergeCell ref="A7:M7"/>
    <mergeCell ref="A8:J8"/>
    <mergeCell ref="A1:I1"/>
    <mergeCell ref="A2:M2"/>
    <mergeCell ref="A3:E3"/>
    <mergeCell ref="A4:M4"/>
    <mergeCell ref="A5:M5"/>
    <mergeCell ref="A6:E6"/>
  </mergeCells>
  <printOptions horizontalCentered="1"/>
  <pageMargins left="0.78740157480314965" right="0.59055118110236227" top="0.98425196850393704" bottom="0.59055118110236227" header="0.31496062992125984" footer="0.31496062992125984"/>
  <pageSetup paperSize="9" scale="70" orientation="landscape" r:id="rId1"/>
  <headerFooter>
    <oddFooter>&amp;C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F402F6-5D14-491C-806E-674474665055}"/>
</file>

<file path=customXml/itemProps2.xml><?xml version="1.0" encoding="utf-8"?>
<ds:datastoreItem xmlns:ds="http://schemas.openxmlformats.org/officeDocument/2006/customXml" ds:itemID="{E0673D78-C877-4B29-B20A-DA6D4EC3FE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Balanço</vt:lpstr>
      <vt:lpstr>DRE</vt:lpstr>
      <vt:lpstr>DFC</vt:lpstr>
      <vt:lpstr>CONCILIAÇÃO</vt:lpstr>
      <vt:lpstr>CONCILIAÇÃO!Area_de_impressao</vt:lpstr>
      <vt:lpstr>DFC!Area_de_impressao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cp:lastPrinted>2024-06-21T12:40:08Z</cp:lastPrinted>
  <dcterms:created xsi:type="dcterms:W3CDTF">2024-06-21T12:10:30Z</dcterms:created>
  <dcterms:modified xsi:type="dcterms:W3CDTF">2024-06-26T13:25:40Z</dcterms:modified>
</cp:coreProperties>
</file>