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84932879-9E42-425F-BC65-201E99A0057C}" xr6:coauthVersionLast="47" xr6:coauthVersionMax="47" xr10:uidLastSave="{00000000-0000-0000-0000-000000000000}"/>
  <bookViews>
    <workbookView xWindow="-120" yWindow="-120" windowWidth="29040" windowHeight="15840" activeTab="3" xr2:uid="{2DCEEF70-55E7-4EA8-8646-3043A823A326}"/>
  </bookViews>
  <sheets>
    <sheet name="BALANÇO" sheetId="3" r:id="rId1"/>
    <sheet name="DRE" sheetId="4" r:id="rId2"/>
    <sheet name="DFC" sheetId="1" r:id="rId3"/>
    <sheet name="CONCILIAÇÃO" sheetId="2" r:id="rId4"/>
  </sheets>
  <externalReferences>
    <externalReference r:id="rId5"/>
    <externalReference r:id="rId6"/>
  </externalReferences>
  <definedNames>
    <definedName name="_xlnm._FilterDatabase" localSheetId="0" hidden="1">BALANÇO!$A$8:$A$27</definedName>
    <definedName name="_xlnm._FilterDatabase" localSheetId="1" hidden="1">DRE!$A$8:$A$14</definedName>
    <definedName name="A" localSheetId="2">#REF!</definedName>
    <definedName name="A">#REF!</definedName>
    <definedName name="AAAAAAAAAAA" localSheetId="2">#REF!</definedName>
    <definedName name="AAAAAAAAAAA">#REF!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[1]Plan1!$J$5:$K$1422</definedName>
    <definedName name="tbCG">[2]Plan1!$J$5:$K$1422</definedName>
    <definedName name="tbEspTit" localSheetId="2">[1]Plan1!$A$5:$B$7</definedName>
    <definedName name="tbEspTit">[2]Plan1!$A$5:$B$7</definedName>
    <definedName name="tbTpReceita" localSheetId="2">[1]Plan1!$D$5:$E$10</definedName>
    <definedName name="tbTpReceita">[2]Plan1!$D$5:$E$10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C8" i="4"/>
  <c r="D8" i="4"/>
  <c r="E8" i="4"/>
  <c r="F8" i="4"/>
  <c r="G8" i="4" s="1"/>
  <c r="G9" i="4"/>
  <c r="G10" i="4"/>
  <c r="G11" i="4"/>
  <c r="B13" i="4"/>
  <c r="C13" i="4"/>
  <c r="G13" i="4" s="1"/>
  <c r="D13" i="4"/>
  <c r="E13" i="4"/>
  <c r="F13" i="4"/>
  <c r="G14" i="4"/>
  <c r="G15" i="4"/>
  <c r="G16" i="4"/>
  <c r="G17" i="4"/>
  <c r="G18" i="4"/>
  <c r="G19" i="4"/>
  <c r="G20" i="4"/>
  <c r="G21" i="4"/>
  <c r="B23" i="4"/>
  <c r="C23" i="4"/>
  <c r="D23" i="4"/>
  <c r="E23" i="4"/>
  <c r="E28" i="4" s="1"/>
  <c r="F23" i="4"/>
  <c r="B25" i="4"/>
  <c r="B28" i="4" s="1"/>
  <c r="C25" i="4"/>
  <c r="D25" i="4"/>
  <c r="E25" i="4"/>
  <c r="F25" i="4"/>
  <c r="G26" i="4"/>
  <c r="G25" i="4" s="1"/>
  <c r="C28" i="4"/>
  <c r="D28" i="4"/>
  <c r="F28" i="4"/>
  <c r="B9" i="3"/>
  <c r="C9" i="3"/>
  <c r="C8" i="3" s="1"/>
  <c r="D9" i="3"/>
  <c r="D8" i="3" s="1"/>
  <c r="E9" i="3"/>
  <c r="E8" i="3" s="1"/>
  <c r="F9" i="3"/>
  <c r="F8" i="3" s="1"/>
  <c r="B15" i="3"/>
  <c r="B8" i="3" s="1"/>
  <c r="C15" i="3"/>
  <c r="D15" i="3"/>
  <c r="E15" i="3"/>
  <c r="F15" i="3"/>
  <c r="B19" i="3"/>
  <c r="B18" i="3" s="1"/>
  <c r="C19" i="3"/>
  <c r="C18" i="3" s="1"/>
  <c r="D19" i="3"/>
  <c r="D18" i="3" s="1"/>
  <c r="E19" i="3"/>
  <c r="E18" i="3" s="1"/>
  <c r="F19" i="3"/>
  <c r="B25" i="3"/>
  <c r="C25" i="3"/>
  <c r="D25" i="3"/>
  <c r="E25" i="3"/>
  <c r="F25" i="3"/>
  <c r="F18" i="3" s="1"/>
  <c r="G23" i="4" l="1"/>
  <c r="G28" i="4" s="1"/>
  <c r="G18" i="2"/>
  <c r="F18" i="2"/>
  <c r="E18" i="2"/>
  <c r="D18" i="2"/>
  <c r="C18" i="2"/>
  <c r="I39" i="1"/>
  <c r="G35" i="1"/>
  <c r="F35" i="1"/>
  <c r="E35" i="1"/>
  <c r="D35" i="1"/>
  <c r="C35" i="1"/>
  <c r="I34" i="1"/>
  <c r="I33" i="1"/>
  <c r="I32" i="1"/>
  <c r="I35" i="1" s="1"/>
  <c r="D29" i="1"/>
  <c r="C29" i="1"/>
  <c r="I27" i="1"/>
  <c r="I26" i="1"/>
  <c r="I25" i="1"/>
  <c r="G24" i="1"/>
  <c r="G29" i="1" s="1"/>
  <c r="F24" i="1"/>
  <c r="F29" i="1" s="1"/>
  <c r="E24" i="1"/>
  <c r="E29" i="1" s="1"/>
  <c r="E37" i="1" s="1"/>
  <c r="D24" i="1"/>
  <c r="C24" i="1"/>
  <c r="I23" i="1"/>
  <c r="I22" i="1"/>
  <c r="I21" i="1"/>
  <c r="I24" i="1" s="1"/>
  <c r="I29" i="1" s="1"/>
  <c r="F18" i="1"/>
  <c r="E18" i="1"/>
  <c r="D18" i="1"/>
  <c r="D37" i="1" s="1"/>
  <c r="C18" i="1"/>
  <c r="C37" i="1" s="1"/>
  <c r="C41" i="1" s="1"/>
  <c r="D9" i="1" s="1"/>
  <c r="D41" i="1" s="1"/>
  <c r="E9" i="1" s="1"/>
  <c r="I17" i="1"/>
  <c r="I16" i="1"/>
  <c r="G15" i="1"/>
  <c r="I15" i="1" s="1"/>
  <c r="I18" i="1" s="1"/>
  <c r="I37" i="1" s="1"/>
  <c r="I14" i="1"/>
  <c r="I13" i="1"/>
  <c r="I12" i="1"/>
  <c r="I9" i="1"/>
  <c r="E41" i="1" l="1"/>
  <c r="F9" i="1" s="1"/>
  <c r="F37" i="1"/>
  <c r="I41" i="1"/>
  <c r="G18" i="1"/>
  <c r="G37" i="1" s="1"/>
  <c r="F41" i="1" l="1"/>
  <c r="G9" i="1" s="1"/>
  <c r="G41" i="1" s="1"/>
</calcChain>
</file>

<file path=xl/sharedStrings.xml><?xml version="1.0" encoding="utf-8"?>
<sst xmlns="http://schemas.openxmlformats.org/spreadsheetml/2006/main" count="100" uniqueCount="81">
  <si>
    <t>INSTITUTO PERDIZES - CONTRATO DE GESTÃO Nº 02/2022 (CG 75.000)</t>
  </si>
  <si>
    <t>FLUXOS DE CAIXA DE JANEIRO A MAIO/2024 (R$ MIL)</t>
  </si>
  <si>
    <t>JAN</t>
  </si>
  <si>
    <t>FEV</t>
  </si>
  <si>
    <t>MAR</t>
  </si>
  <si>
    <t>ABR</t>
  </si>
  <si>
    <t>MAI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</si>
  <si>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</si>
  <si>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</si>
  <si>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</si>
  <si>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</si>
  <si>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</si>
  <si>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</si>
  <si>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</si>
  <si>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</si>
  <si>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</si>
  <si>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</si>
  <si>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</si>
  <si>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</si>
  <si>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</si>
  <si>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</si>
  <si>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</si>
  <si>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</si>
  <si>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</si>
  <si>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</si>
  <si>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</si>
  <si>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</si>
  <si>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</si>
  <si>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</si>
  <si>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</si>
  <si>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</si>
  <si>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</si>
  <si>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</si>
  <si>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</si>
  <si>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</si>
  <si>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</si>
  <si>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</si>
  <si>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</si>
  <si>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RESULTADO DO PERÍODO</t>
  </si>
  <si>
    <t>RESULTADO ACUMULADO</t>
  </si>
  <si>
    <t>PATRIMÔNIO LÍQUIDO</t>
  </si>
  <si>
    <t>OUTRAS OBRIGAÇÕES</t>
  </si>
  <si>
    <t>OBRIGAÇÕES FISCAIS</t>
  </si>
  <si>
    <t>OBRIGAÇÕES SOCIAIS E TRABALHISTAS</t>
  </si>
  <si>
    <t>SERVIÇOS DE TERCEIROS</t>
  </si>
  <si>
    <t>FORNECEDORES</t>
  </si>
  <si>
    <t>CIRCULANTE</t>
  </si>
  <si>
    <t>PASSIVO</t>
  </si>
  <si>
    <t>IMOBILIZADO E INTANGÍVEL</t>
  </si>
  <si>
    <t>ATIVO NÃO CIRCULANTE</t>
  </si>
  <si>
    <t>OUTROS CRÉDITOS</t>
  </si>
  <si>
    <t>DESPESAS ANTECIPADAS</t>
  </si>
  <si>
    <t>ESTOQUES</t>
  </si>
  <si>
    <t>CONTAS A RECEBER</t>
  </si>
  <si>
    <t>CAIXA E EQUIVALENTES DE CAIXA</t>
  </si>
  <si>
    <t>ATIVO</t>
  </si>
  <si>
    <t>MAIO</t>
  </si>
  <si>
    <t>ABRIL</t>
  </si>
  <si>
    <t>MARÇO</t>
  </si>
  <si>
    <t>FEVEREIRO</t>
  </si>
  <si>
    <t>JANEIRO</t>
  </si>
  <si>
    <t>BALANÇOS PATRIMONIAIS DE JANEIRO A MAIO/2024 (EM R$)</t>
  </si>
  <si>
    <t>CONTRATO DE GESTÃO Nº 02/2022</t>
  </si>
  <si>
    <t>INSTITUTO PERDIZES</t>
  </si>
  <si>
    <t>RECEITAS FINANCEIRAS</t>
  </si>
  <si>
    <t>RESULTADOS FINANCEIROS LÍQUIDOS</t>
  </si>
  <si>
    <t>RESULTADO OPERACIONAL</t>
  </si>
  <si>
    <t>OUTRAS DESPESAS</t>
  </si>
  <si>
    <t>DEPRECIAÇÕES E AMORTIZAÇÕES</t>
  </si>
  <si>
    <t>UTILIDADES E SERVIÇOS</t>
  </si>
  <si>
    <t xml:space="preserve">REPASSES HCFMUSP - SERV. PRESTADOS </t>
  </si>
  <si>
    <t>ALUGUÉIS</t>
  </si>
  <si>
    <t>MATERIAIS PARA CONSUMO</t>
  </si>
  <si>
    <t>SERVIÇOS PROFISSIONAIS</t>
  </si>
  <si>
    <t>PESSOAL</t>
  </si>
  <si>
    <t>DESPESAS OPERACIONAIS</t>
  </si>
  <si>
    <t>OUTRAS RECEITAS</t>
  </si>
  <si>
    <t>DOAÇÕES</t>
  </si>
  <si>
    <t>RECEITAS OPERACIONAIS</t>
  </si>
  <si>
    <t>TOTAL</t>
  </si>
  <si>
    <t>DEMONSTRAÇÃO DOS RESULTADOS DE JANEIRO A MAIO/2024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</si>
</sst>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Aptos Narrow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Aptos Narrow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Aptos Narrow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sz val="8"/>
      <color theme="1"/>
      <name val="Aptos Narrow"/>
      <family val="2"/>
      <scheme val="minor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Verdana"/>
      <family val="2"/>
    </font>
    <font>
      <sz val="10"/>
      <color indexed="8"/>
      <name val="MS Sans Serif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2"/>
      <color rgb="FF548235"/>
      <name val="Verdana"/>
      <family val="2"/>
    </font>
    <font>
      <b/>
      <sz val="14"/>
      <color rgb="FF548235"/>
      <name val="Verdana"/>
      <family val="2"/>
    </font>
    <font>
      <b/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32" fillId="0" borderId="0">
      <alignment vertical="top"/>
    </xf>
    <xf numFmtId="43" fontId="35" fillId="0" borderId="0" applyFont="0" applyFill="0" applyBorder="0" applyAlignment="0" applyProtection="0"/>
    <xf numFmtId="0" fontId="39" fillId="0" borderId="0">
      <alignment vertical="top"/>
    </xf>
    <xf numFmtId="166" fontId="32" fillId="0" borderId="0" applyFont="0" applyFill="0" applyBorder="0" applyAlignment="0" applyProtection="0">
      <alignment vertical="top"/>
    </xf>
  </cellStyleXfs>
  <cellXfs count="10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10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 indent="2"/>
    </xf>
    <xf numFmtId="0" fontId="11" fillId="0" borderId="0" xfId="0" applyFont="1" applyAlignment="1">
      <alignment vertical="center"/>
    </xf>
    <xf numFmtId="164" fontId="11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2"/>
    </xf>
    <xf numFmtId="164" fontId="10" fillId="2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11" fillId="0" borderId="5" xfId="0" applyNumberFormat="1" applyFont="1" applyBorder="1" applyAlignment="1">
      <alignment vertical="center"/>
    </xf>
    <xf numFmtId="0" fontId="13" fillId="3" borderId="4" xfId="0" applyFont="1" applyFill="1" applyBorder="1" applyAlignment="1">
      <alignment horizontal="left" vertical="center" indent="3"/>
    </xf>
    <xf numFmtId="0" fontId="13" fillId="3" borderId="0" xfId="0" applyFont="1" applyFill="1" applyAlignment="1">
      <alignment vertical="center"/>
    </xf>
    <xf numFmtId="165" fontId="13" fillId="3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3" borderId="4" xfId="0" applyNumberFormat="1" applyFont="1" applyFill="1" applyBorder="1" applyAlignment="1">
      <alignment horizontal="left" vertical="center" indent="2"/>
    </xf>
    <xf numFmtId="164" fontId="10" fillId="3" borderId="0" xfId="0" applyNumberFormat="1" applyFont="1" applyFill="1" applyAlignment="1">
      <alignment vertical="center"/>
    </xf>
    <xf numFmtId="164" fontId="10" fillId="3" borderId="5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165" fontId="16" fillId="0" borderId="5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38" fontId="24" fillId="0" borderId="2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6" xfId="0" applyFont="1" applyBorder="1" applyAlignment="1">
      <alignment horizontal="left" vertical="center" indent="2"/>
    </xf>
    <xf numFmtId="3" fontId="28" fillId="0" borderId="6" xfId="0" applyNumberFormat="1" applyFont="1" applyBorder="1" applyAlignment="1">
      <alignment vertical="center"/>
    </xf>
    <xf numFmtId="0" fontId="28" fillId="0" borderId="4" xfId="0" applyFont="1" applyBorder="1" applyAlignment="1">
      <alignment horizontal="left" vertical="center" wrapText="1" indent="3"/>
    </xf>
    <xf numFmtId="3" fontId="28" fillId="0" borderId="5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24" fillId="4" borderId="7" xfId="0" applyFont="1" applyFill="1" applyBorder="1" applyAlignment="1">
      <alignment vertical="center"/>
    </xf>
    <xf numFmtId="0" fontId="24" fillId="4" borderId="0" xfId="0" applyFont="1" applyFill="1" applyAlignment="1">
      <alignment vertical="center"/>
    </xf>
    <xf numFmtId="164" fontId="24" fillId="4" borderId="8" xfId="0" applyNumberFormat="1" applyFont="1" applyFill="1" applyBorder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3" fontId="34" fillId="0" borderId="0" xfId="2" applyNumberFormat="1" applyFont="1" applyFill="1" applyAlignment="1">
      <alignment horizontal="right" vertical="center"/>
    </xf>
    <xf numFmtId="0" fontId="34" fillId="0" borderId="0" xfId="1" applyFont="1" applyAlignment="1">
      <alignment horizontal="left" vertical="center" indent="1"/>
    </xf>
    <xf numFmtId="3" fontId="36" fillId="5" borderId="0" xfId="2" applyNumberFormat="1" applyFont="1" applyFill="1" applyAlignment="1">
      <alignment horizontal="right" vertical="center"/>
    </xf>
    <xf numFmtId="0" fontId="36" fillId="5" borderId="0" xfId="1" applyFont="1" applyFill="1" applyAlignment="1">
      <alignment vertical="center"/>
    </xf>
    <xf numFmtId="3" fontId="36" fillId="6" borderId="0" xfId="2" applyNumberFormat="1" applyFont="1" applyFill="1" applyAlignment="1">
      <alignment horizontal="right" vertical="center"/>
    </xf>
    <xf numFmtId="0" fontId="36" fillId="6" borderId="0" xfId="1" applyFont="1" applyFill="1" applyAlignment="1">
      <alignment vertical="center"/>
    </xf>
    <xf numFmtId="0" fontId="37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40" fillId="7" borderId="0" xfId="3" applyFont="1" applyFill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3" fontId="43" fillId="8" borderId="0" xfId="2" applyNumberFormat="1" applyFont="1" applyFill="1" applyAlignment="1">
      <alignment horizontal="right" vertical="center"/>
    </xf>
    <xf numFmtId="0" fontId="43" fillId="8" borderId="0" xfId="1" applyFont="1" applyFill="1" applyAlignment="1">
      <alignment vertical="center"/>
    </xf>
    <xf numFmtId="3" fontId="34" fillId="0" borderId="0" xfId="2" applyNumberFormat="1" applyFont="1" applyAlignment="1">
      <alignment horizontal="right" vertical="center"/>
    </xf>
    <xf numFmtId="3" fontId="36" fillId="9" borderId="0" xfId="2" applyNumberFormat="1" applyFont="1" applyFill="1" applyAlignment="1">
      <alignment horizontal="right" vertical="center"/>
    </xf>
    <xf numFmtId="0" fontId="36" fillId="9" borderId="0" xfId="1" applyFont="1" applyFill="1" applyAlignment="1">
      <alignment vertical="center"/>
    </xf>
    <xf numFmtId="3" fontId="36" fillId="0" borderId="0" xfId="2" applyNumberFormat="1" applyFont="1" applyFill="1" applyAlignment="1">
      <alignment horizontal="right" vertical="center"/>
    </xf>
    <xf numFmtId="0" fontId="36" fillId="0" borderId="0" xfId="1" applyFont="1" applyAlignment="1">
      <alignment vertical="center"/>
    </xf>
    <xf numFmtId="3" fontId="34" fillId="0" borderId="0" xfId="4" applyNumberFormat="1" applyFont="1" applyAlignment="1">
      <alignment horizontal="right" vertical="center"/>
    </xf>
    <xf numFmtId="0" fontId="34" fillId="0" borderId="0" xfId="1" applyFont="1" applyAlignment="1">
      <alignment horizontal="left" vertical="center" indent="2"/>
    </xf>
    <xf numFmtId="0" fontId="36" fillId="10" borderId="0" xfId="1" applyFont="1" applyFill="1" applyAlignment="1">
      <alignment horizontal="left" vertical="center" indent="1"/>
    </xf>
    <xf numFmtId="166" fontId="34" fillId="0" borderId="0" xfId="4" applyFont="1" applyAlignment="1">
      <alignment vertical="center"/>
    </xf>
    <xf numFmtId="4" fontId="34" fillId="0" borderId="0" xfId="1" applyNumberFormat="1" applyFont="1" applyAlignment="1">
      <alignment vertical="center"/>
    </xf>
    <xf numFmtId="43" fontId="34" fillId="0" borderId="0" xfId="1" applyNumberFormat="1" applyFont="1" applyAlignment="1">
      <alignment vertical="center"/>
    </xf>
    <xf numFmtId="166" fontId="34" fillId="0" borderId="0" xfId="4" applyFont="1" applyFill="1" applyAlignment="1">
      <alignment vertical="center"/>
    </xf>
    <xf numFmtId="4" fontId="37" fillId="0" borderId="0" xfId="1" applyNumberFormat="1" applyFont="1" applyAlignment="1">
      <alignment vertical="center"/>
    </xf>
    <xf numFmtId="0" fontId="41" fillId="0" borderId="0" xfId="1" applyFont="1" applyAlignment="1">
      <alignment vertical="center" wrapText="1"/>
    </xf>
    <xf numFmtId="0" fontId="42" fillId="0" borderId="0" xfId="1" applyFont="1" applyAlignment="1">
      <alignment vertical="center" wrapText="1"/>
    </xf>
    <xf numFmtId="0" fontId="41" fillId="0" borderId="0" xfId="1" applyFont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5">
    <cellStyle name="Normal" xfId="0" builtinId="0"/>
    <cellStyle name="Normal 2" xfId="3" xr:uid="{7DE6AA17-0B51-41FE-8748-DAA270377A2A}"/>
    <cellStyle name="Normal 2 4 2" xfId="1" xr:uid="{F4057B00-7D9C-47D5-910F-AC49E5E673F1}"/>
    <cellStyle name="Vírgula 2" xfId="2" xr:uid="{F1536B70-3662-44DB-8709-842982673A3B}"/>
    <cellStyle name="Vírgula 3" xfId="4" xr:uid="{1BA6BE45-1D74-49AD-AB9B-AD29DA966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5853" cy="593912"/>
    <xdr:pic>
      <xdr:nvPicPr>
        <xdr:cNvPr id="2" name="Imagem 1">
          <a:extLst>
            <a:ext uri="{FF2B5EF4-FFF2-40B4-BE49-F238E27FC236}">
              <a16:creationId xmlns:a16="http://schemas.microsoft.com/office/drawing/2014/main" id="{239D110D-14CF-45BC-9EC8-069E16EB9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5853" cy="5939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22412</xdr:colOff>
      <xdr:row>0</xdr:row>
      <xdr:rowOff>0</xdr:rowOff>
    </xdr:from>
    <xdr:ext cx="9726706" cy="581765"/>
    <xdr:pic>
      <xdr:nvPicPr>
        <xdr:cNvPr id="2" name="Imagem 1">
          <a:extLst>
            <a:ext uri="{FF2B5EF4-FFF2-40B4-BE49-F238E27FC236}">
              <a16:creationId xmlns:a16="http://schemas.microsoft.com/office/drawing/2014/main" id="{5051DDF2-4EDC-480F-B68C-ED5B27F8A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0"/>
          <a:ext cx="9726706" cy="5817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</xdr:rowOff>
    </xdr:from>
    <xdr:to>
      <xdr:col>8</xdr:col>
      <xdr:colOff>1074964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1D01E1-CF64-4127-99FB-4BBCEC340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2"/>
          <a:ext cx="9953625" cy="644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678655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772546-A50E-44BA-9A45-63237FA1BB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174955" cy="621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D22B-AA13-45BE-A337-562D5A117DE3}">
  <dimension ref="A1:F29"/>
  <sheetViews>
    <sheetView showGridLines="0" topLeftCell="A5" zoomScale="85" zoomScaleNormal="85" workbookViewId="0">
      <selection activeCell="E8" sqref="E8"/>
    </sheetView>
  </sheetViews>
  <sheetFormatPr defaultColWidth="6.85546875" defaultRowHeight="15" customHeight="1" x14ac:dyDescent="0.25"/>
  <cols>
    <col min="1" max="1" width="72.7109375" style="67" customWidth="1"/>
    <col min="2" max="2" width="14" style="67" customWidth="1"/>
    <col min="3" max="3" width="16.42578125" style="67" customWidth="1"/>
    <col min="4" max="6" width="13.42578125" style="67" bestFit="1" customWidth="1"/>
    <col min="7" max="16384" width="6.85546875" style="67"/>
  </cols>
  <sheetData>
    <row r="1" spans="1:6" s="75" customFormat="1" ht="66" customHeight="1" x14ac:dyDescent="0.25"/>
    <row r="2" spans="1:6" s="76" customFormat="1" ht="20.100000000000001" customHeight="1" x14ac:dyDescent="0.25">
      <c r="A2" s="97" t="s">
        <v>63</v>
      </c>
      <c r="B2" s="97"/>
      <c r="C2" s="97"/>
      <c r="D2" s="97"/>
      <c r="E2" s="97"/>
      <c r="F2" s="97"/>
    </row>
    <row r="3" spans="1:6" s="76" customFormat="1" ht="20.100000000000001" customHeight="1" x14ac:dyDescent="0.25">
      <c r="A3" s="96" t="s">
        <v>62</v>
      </c>
      <c r="B3" s="96"/>
      <c r="C3" s="96"/>
      <c r="D3" s="96"/>
      <c r="E3" s="96"/>
      <c r="F3" s="96"/>
    </row>
    <row r="4" spans="1:6" s="76" customFormat="1" ht="20.100000000000001" customHeight="1" x14ac:dyDescent="0.25">
      <c r="A4" s="96" t="s">
        <v>61</v>
      </c>
      <c r="B4" s="96"/>
      <c r="C4" s="96"/>
      <c r="D4" s="96"/>
      <c r="E4" s="96"/>
      <c r="F4" s="96"/>
    </row>
    <row r="5" spans="1:6" s="76" customFormat="1" ht="15" customHeight="1" x14ac:dyDescent="0.25">
      <c r="A5" s="78"/>
      <c r="B5" s="78"/>
      <c r="C5" s="78"/>
      <c r="D5" s="78"/>
      <c r="E5" s="78"/>
      <c r="F5" s="78"/>
    </row>
    <row r="6" spans="1:6" s="76" customFormat="1" ht="24.95" customHeight="1" x14ac:dyDescent="0.25">
      <c r="A6" s="78"/>
      <c r="B6" s="77" t="s">
        <v>60</v>
      </c>
      <c r="C6" s="77" t="s">
        <v>59</v>
      </c>
      <c r="D6" s="77" t="s">
        <v>58</v>
      </c>
      <c r="E6" s="77" t="s">
        <v>57</v>
      </c>
      <c r="F6" s="77" t="s">
        <v>56</v>
      </c>
    </row>
    <row r="7" spans="1:6" s="75" customFormat="1" ht="15" customHeight="1" x14ac:dyDescent="0.25"/>
    <row r="8" spans="1:6" s="68" customFormat="1" ht="24.95" customHeight="1" x14ac:dyDescent="0.25">
      <c r="A8" s="74" t="s">
        <v>55</v>
      </c>
      <c r="B8" s="73">
        <f>B9+B15</f>
        <v>13825170.420000002</v>
      </c>
      <c r="C8" s="73">
        <f>C9+C15</f>
        <v>15958537.159999998</v>
      </c>
      <c r="D8" s="73">
        <f>D9+D15</f>
        <v>17775042.779999997</v>
      </c>
      <c r="E8" s="73">
        <f>E9+E15</f>
        <v>19229785.48</v>
      </c>
      <c r="F8" s="73">
        <f>F9+F15</f>
        <v>20229182.119999997</v>
      </c>
    </row>
    <row r="9" spans="1:6" s="68" customFormat="1" ht="24.95" customHeight="1" x14ac:dyDescent="0.25">
      <c r="A9" s="72" t="s">
        <v>46</v>
      </c>
      <c r="B9" s="71">
        <f>SUM(B10:B14)</f>
        <v>13463225.500000002</v>
      </c>
      <c r="C9" s="71">
        <f>SUM(C10:C14)</f>
        <v>15468584.129999999</v>
      </c>
      <c r="D9" s="71">
        <f>SUM(D10:D14)</f>
        <v>17052515.449999999</v>
      </c>
      <c r="E9" s="71">
        <f>SUM(E10:E14)</f>
        <v>18495342.289999999</v>
      </c>
      <c r="F9" s="71">
        <f>SUM(F10:F14)</f>
        <v>19483840.299999997</v>
      </c>
    </row>
    <row r="10" spans="1:6" s="68" customFormat="1" ht="24.95" customHeight="1" x14ac:dyDescent="0.25">
      <c r="A10" s="70" t="s">
        <v>54</v>
      </c>
      <c r="B10" s="69">
        <v>9306969.3200000003</v>
      </c>
      <c r="C10" s="69">
        <v>9675481.0099999998</v>
      </c>
      <c r="D10" s="69">
        <v>9813397.3399999999</v>
      </c>
      <c r="E10" s="69">
        <v>9818731.4999999981</v>
      </c>
      <c r="F10" s="69">
        <v>9088306.0000000019</v>
      </c>
    </row>
    <row r="11" spans="1:6" s="68" customFormat="1" ht="24.95" customHeight="1" x14ac:dyDescent="0.25">
      <c r="A11" s="70" t="s">
        <v>53</v>
      </c>
      <c r="B11" s="69">
        <v>1622000</v>
      </c>
      <c r="C11" s="69">
        <v>3244000</v>
      </c>
      <c r="D11" s="69">
        <v>4866000</v>
      </c>
      <c r="E11" s="69">
        <v>6488000</v>
      </c>
      <c r="F11" s="69">
        <v>8110000</v>
      </c>
    </row>
    <row r="12" spans="1:6" s="68" customFormat="1" ht="24.95" customHeight="1" x14ac:dyDescent="0.25">
      <c r="A12" s="70" t="s">
        <v>52</v>
      </c>
      <c r="B12" s="69">
        <v>2271581.8500000006</v>
      </c>
      <c r="C12" s="69">
        <v>2273325.6800000002</v>
      </c>
      <c r="D12" s="69">
        <v>2091819.45</v>
      </c>
      <c r="E12" s="69">
        <v>1916273.33</v>
      </c>
      <c r="F12" s="69">
        <v>1907673.4700000002</v>
      </c>
    </row>
    <row r="13" spans="1:6" s="68" customFormat="1" ht="24.95" customHeight="1" x14ac:dyDescent="0.25">
      <c r="A13" s="70" t="s">
        <v>51</v>
      </c>
      <c r="B13" s="69">
        <v>10576.920000000002</v>
      </c>
      <c r="C13" s="69">
        <v>6107.79</v>
      </c>
      <c r="D13" s="69">
        <v>1638.6599999999999</v>
      </c>
      <c r="E13" s="69">
        <v>0</v>
      </c>
      <c r="F13" s="69">
        <v>44961.11</v>
      </c>
    </row>
    <row r="14" spans="1:6" s="68" customFormat="1" ht="24.95" customHeight="1" x14ac:dyDescent="0.25">
      <c r="A14" s="70" t="s">
        <v>50</v>
      </c>
      <c r="B14" s="69">
        <v>252097.41</v>
      </c>
      <c r="C14" s="69">
        <v>269669.65000000002</v>
      </c>
      <c r="D14" s="69">
        <v>279660</v>
      </c>
      <c r="E14" s="69">
        <v>272337.45999999996</v>
      </c>
      <c r="F14" s="69">
        <v>332899.72000000003</v>
      </c>
    </row>
    <row r="15" spans="1:6" s="68" customFormat="1" ht="24.95" customHeight="1" x14ac:dyDescent="0.25">
      <c r="A15" s="72" t="s">
        <v>49</v>
      </c>
      <c r="B15" s="71">
        <f>B16</f>
        <v>361944.92</v>
      </c>
      <c r="C15" s="71">
        <f>C16</f>
        <v>489953.02999999997</v>
      </c>
      <c r="D15" s="71">
        <f>D16</f>
        <v>722527.33</v>
      </c>
      <c r="E15" s="71">
        <f>E16</f>
        <v>734443.19</v>
      </c>
      <c r="F15" s="71">
        <f>F16</f>
        <v>745341.82</v>
      </c>
    </row>
    <row r="16" spans="1:6" s="68" customFormat="1" ht="24.95" customHeight="1" x14ac:dyDescent="0.25">
      <c r="A16" s="70" t="s">
        <v>48</v>
      </c>
      <c r="B16" s="69">
        <v>361944.92</v>
      </c>
      <c r="C16" s="69">
        <v>489953.02999999997</v>
      </c>
      <c r="D16" s="69">
        <v>722527.33</v>
      </c>
      <c r="E16" s="69">
        <v>734443.19</v>
      </c>
      <c r="F16" s="69">
        <v>745341.82</v>
      </c>
    </row>
    <row r="17" spans="1:6" s="68" customFormat="1" ht="15" customHeight="1" x14ac:dyDescent="0.25">
      <c r="A17" s="70"/>
      <c r="B17" s="69"/>
      <c r="C17" s="69"/>
      <c r="D17" s="69"/>
      <c r="E17" s="69"/>
      <c r="F17" s="69"/>
    </row>
    <row r="18" spans="1:6" s="68" customFormat="1" ht="24.95" customHeight="1" x14ac:dyDescent="0.25">
      <c r="A18" s="74" t="s">
        <v>47</v>
      </c>
      <c r="B18" s="73">
        <f>B19+B25</f>
        <v>13825170.389999997</v>
      </c>
      <c r="C18" s="73">
        <f>C19+C25</f>
        <v>15958536.989999995</v>
      </c>
      <c r="D18" s="73">
        <f>D19+D25</f>
        <v>17775043.100000001</v>
      </c>
      <c r="E18" s="73">
        <f>E19+E25</f>
        <v>19229785.169999998</v>
      </c>
      <c r="F18" s="73">
        <f>F19+F25</f>
        <v>20229182.109999999</v>
      </c>
    </row>
    <row r="19" spans="1:6" s="68" customFormat="1" ht="24.95" customHeight="1" x14ac:dyDescent="0.25">
      <c r="A19" s="72" t="s">
        <v>46</v>
      </c>
      <c r="B19" s="71">
        <f>SUM(B20:B24)</f>
        <v>7504673.1200000001</v>
      </c>
      <c r="C19" s="71">
        <f>SUM(C20:C24)</f>
        <v>8332609.9699999997</v>
      </c>
      <c r="D19" s="71">
        <f>SUM(D20:D24)</f>
        <v>9055196.4199999999</v>
      </c>
      <c r="E19" s="71">
        <f>SUM(E20:E24)</f>
        <v>9314646.9399999995</v>
      </c>
      <c r="F19" s="71">
        <f>SUM(F20:F24)</f>
        <v>10093389.300000003</v>
      </c>
    </row>
    <row r="20" spans="1:6" s="68" customFormat="1" ht="24.95" customHeight="1" x14ac:dyDescent="0.25">
      <c r="A20" s="70" t="s">
        <v>45</v>
      </c>
      <c r="B20" s="69">
        <v>798981.83</v>
      </c>
      <c r="C20" s="69">
        <v>808345.75000000023</v>
      </c>
      <c r="D20" s="69">
        <v>766102.42999999993</v>
      </c>
      <c r="E20" s="69">
        <v>512807</v>
      </c>
      <c r="F20" s="69">
        <v>520283.99999999988</v>
      </c>
    </row>
    <row r="21" spans="1:6" s="68" customFormat="1" ht="24.95" customHeight="1" x14ac:dyDescent="0.25">
      <c r="A21" s="70" t="s">
        <v>44</v>
      </c>
      <c r="B21" s="69">
        <v>71250.509999999776</v>
      </c>
      <c r="C21" s="69">
        <v>122749.16000000015</v>
      </c>
      <c r="D21" s="69">
        <v>241306.94000000018</v>
      </c>
      <c r="E21" s="69">
        <v>45966.739999999991</v>
      </c>
      <c r="F21" s="69">
        <v>164668.47999999998</v>
      </c>
    </row>
    <row r="22" spans="1:6" s="68" customFormat="1" ht="24.95" customHeight="1" x14ac:dyDescent="0.25">
      <c r="A22" s="70" t="s">
        <v>43</v>
      </c>
      <c r="B22" s="69">
        <v>5855679.54</v>
      </c>
      <c r="C22" s="69">
        <v>6575044.3300000001</v>
      </c>
      <c r="D22" s="69">
        <v>7211530.6399999997</v>
      </c>
      <c r="E22" s="69">
        <v>7888735.7799999993</v>
      </c>
      <c r="F22" s="69">
        <v>8456503.0100000016</v>
      </c>
    </row>
    <row r="23" spans="1:6" s="68" customFormat="1" ht="24.95" customHeight="1" x14ac:dyDescent="0.25">
      <c r="A23" s="70" t="s">
        <v>42</v>
      </c>
      <c r="B23" s="69">
        <v>751110.24000000011</v>
      </c>
      <c r="C23" s="69">
        <v>790230.00999999989</v>
      </c>
      <c r="D23" s="69">
        <v>794069.14</v>
      </c>
      <c r="E23" s="69">
        <v>813571.27000000014</v>
      </c>
      <c r="F23" s="69">
        <v>886942.32</v>
      </c>
    </row>
    <row r="24" spans="1:6" s="68" customFormat="1" ht="24.95" customHeight="1" x14ac:dyDescent="0.25">
      <c r="A24" s="70" t="s">
        <v>41</v>
      </c>
      <c r="B24" s="69">
        <v>27651</v>
      </c>
      <c r="C24" s="69">
        <v>36240.720000000001</v>
      </c>
      <c r="D24" s="69">
        <v>42187.270000000004</v>
      </c>
      <c r="E24" s="69">
        <v>53566.15</v>
      </c>
      <c r="F24" s="69">
        <v>64991.49</v>
      </c>
    </row>
    <row r="25" spans="1:6" s="68" customFormat="1" ht="24.95" customHeight="1" x14ac:dyDescent="0.25">
      <c r="A25" s="72" t="s">
        <v>40</v>
      </c>
      <c r="B25" s="71">
        <f>SUM(B26:B27)</f>
        <v>6320497.2699999968</v>
      </c>
      <c r="C25" s="71">
        <f>SUM(C26:C27)</f>
        <v>7625927.0199999958</v>
      </c>
      <c r="D25" s="71">
        <f>SUM(D26:D27)</f>
        <v>8719846.6799999997</v>
      </c>
      <c r="E25" s="71">
        <f>SUM(E26:E27)</f>
        <v>9915138.2299999986</v>
      </c>
      <c r="F25" s="71">
        <f>SUM(F26:F27)</f>
        <v>10135792.809999999</v>
      </c>
    </row>
    <row r="26" spans="1:6" s="68" customFormat="1" ht="24.95" customHeight="1" x14ac:dyDescent="0.25">
      <c r="A26" s="70" t="s">
        <v>39</v>
      </c>
      <c r="B26" s="69">
        <v>4498917.5199999977</v>
      </c>
      <c r="C26" s="69">
        <v>4498917.5199999977</v>
      </c>
      <c r="D26" s="69">
        <v>4498917.5200000005</v>
      </c>
      <c r="E26" s="69">
        <v>4498917.5199999996</v>
      </c>
      <c r="F26" s="69">
        <v>4498917.5199999996</v>
      </c>
    </row>
    <row r="27" spans="1:6" s="68" customFormat="1" ht="24.95" customHeight="1" x14ac:dyDescent="0.25">
      <c r="A27" s="70" t="s">
        <v>38</v>
      </c>
      <c r="B27" s="69">
        <v>1821579.7499999993</v>
      </c>
      <c r="C27" s="69">
        <v>3127009.4999999986</v>
      </c>
      <c r="D27" s="69">
        <v>4220929.1599999992</v>
      </c>
      <c r="E27" s="69">
        <v>5416220.709999999</v>
      </c>
      <c r="F27" s="69">
        <v>5636875.2899999982</v>
      </c>
    </row>
    <row r="29" spans="1:6" ht="14.25" customHeight="1" x14ac:dyDescent="0.25"/>
  </sheetData>
  <mergeCells count="3">
    <mergeCell ref="A4:F4"/>
    <mergeCell ref="A3:F3"/>
    <mergeCell ref="A2:F2"/>
  </mergeCells>
  <printOptions horizontalCentered="1"/>
  <pageMargins left="0.59055118110236227" right="0.59055118110236227" top="0.98425196850393704" bottom="0.59055118110236227" header="0.70866141732283472" footer="0.47244094488188981"/>
  <pageSetup paperSize="9" scale="65" orientation="landscape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5C3F-324E-4CD7-AA92-68B0D2256D07}">
  <dimension ref="A1:M34"/>
  <sheetViews>
    <sheetView showGridLines="0" topLeftCell="A3" zoomScale="85" zoomScaleNormal="85" workbookViewId="0">
      <selection activeCell="E8" sqref="E8"/>
    </sheetView>
  </sheetViews>
  <sheetFormatPr defaultColWidth="6.85546875" defaultRowHeight="15" customHeight="1" x14ac:dyDescent="0.25"/>
  <cols>
    <col min="1" max="1" width="47.5703125" style="75" bestFit="1" customWidth="1"/>
    <col min="2" max="2" width="12.85546875" style="75" bestFit="1" customWidth="1"/>
    <col min="3" max="3" width="17.140625" style="75" bestFit="1" customWidth="1"/>
    <col min="4" max="6" width="17.140625" style="75" customWidth="1"/>
    <col min="7" max="7" width="15.5703125" style="75" customWidth="1"/>
    <col min="8" max="16384" width="6.85546875" style="75"/>
  </cols>
  <sheetData>
    <row r="1" spans="1:13" ht="66" customHeight="1" x14ac:dyDescent="0.25"/>
    <row r="2" spans="1:13" s="76" customFormat="1" ht="20.100000000000001" customHeight="1" x14ac:dyDescent="0.25">
      <c r="A2" s="97" t="s">
        <v>63</v>
      </c>
      <c r="B2" s="97"/>
      <c r="C2" s="97"/>
      <c r="D2" s="97"/>
      <c r="E2" s="97"/>
      <c r="F2" s="97"/>
      <c r="G2" s="97"/>
      <c r="H2" s="95"/>
      <c r="I2" s="95"/>
      <c r="J2" s="95"/>
      <c r="K2" s="95"/>
    </row>
    <row r="3" spans="1:13" s="76" customFormat="1" ht="20.100000000000001" customHeight="1" x14ac:dyDescent="0.25">
      <c r="A3" s="96" t="s">
        <v>62</v>
      </c>
      <c r="B3" s="96"/>
      <c r="C3" s="96"/>
      <c r="D3" s="96"/>
      <c r="E3" s="96"/>
      <c r="F3" s="96"/>
      <c r="G3" s="96"/>
      <c r="H3" s="94"/>
      <c r="I3" s="94"/>
      <c r="J3" s="94"/>
      <c r="K3" s="94"/>
    </row>
    <row r="4" spans="1:13" s="76" customFormat="1" ht="20.100000000000001" customHeight="1" x14ac:dyDescent="0.25">
      <c r="A4" s="96" t="s">
        <v>80</v>
      </c>
      <c r="B4" s="96"/>
      <c r="C4" s="96"/>
      <c r="D4" s="96"/>
      <c r="E4" s="96"/>
      <c r="F4" s="96"/>
      <c r="G4" s="96"/>
      <c r="H4" s="94"/>
      <c r="I4" s="94"/>
      <c r="J4" s="94"/>
      <c r="K4" s="94"/>
      <c r="L4" s="94"/>
      <c r="M4" s="94"/>
    </row>
    <row r="5" spans="1:13" s="76" customFormat="1" ht="15" customHeight="1" x14ac:dyDescent="0.25">
      <c r="A5" s="78"/>
      <c r="B5" s="78"/>
      <c r="C5" s="78"/>
      <c r="D5" s="78"/>
      <c r="E5" s="78"/>
      <c r="F5" s="78"/>
      <c r="G5" s="78"/>
      <c r="H5" s="94"/>
      <c r="I5" s="94"/>
      <c r="J5" s="94"/>
      <c r="K5" s="94"/>
      <c r="L5" s="94"/>
      <c r="M5" s="94"/>
    </row>
    <row r="6" spans="1:13" s="76" customFormat="1" ht="16.5" customHeight="1" x14ac:dyDescent="0.25">
      <c r="A6" s="78"/>
      <c r="B6" s="77" t="s">
        <v>60</v>
      </c>
      <c r="C6" s="77" t="s">
        <v>59</v>
      </c>
      <c r="D6" s="77" t="s">
        <v>58</v>
      </c>
      <c r="E6" s="77" t="s">
        <v>57</v>
      </c>
      <c r="F6" s="77" t="s">
        <v>56</v>
      </c>
      <c r="G6" s="77" t="s">
        <v>79</v>
      </c>
      <c r="H6" s="94"/>
      <c r="I6" s="94"/>
      <c r="J6" s="94"/>
      <c r="K6" s="94"/>
      <c r="L6" s="94"/>
      <c r="M6" s="94"/>
    </row>
    <row r="7" spans="1:13" ht="15" customHeight="1" x14ac:dyDescent="0.25">
      <c r="A7" s="93"/>
      <c r="B7" s="93"/>
    </row>
    <row r="8" spans="1:13" s="68" customFormat="1" ht="24.95" customHeight="1" x14ac:dyDescent="0.25">
      <c r="A8" s="74" t="s">
        <v>78</v>
      </c>
      <c r="B8" s="73">
        <f>SUM(B9:B11)</f>
        <v>7691353.3499999996</v>
      </c>
      <c r="C8" s="73">
        <f>SUM(C9:C11)</f>
        <v>7696118.7699999996</v>
      </c>
      <c r="D8" s="73">
        <f>SUM(D9:D11)</f>
        <v>7704194.9800000004</v>
      </c>
      <c r="E8" s="73">
        <f>SUM(E9:E11)</f>
        <v>7713501.7400000002</v>
      </c>
      <c r="F8" s="73">
        <f>SUM(F9:F11)</f>
        <v>7718058.6299999999</v>
      </c>
      <c r="G8" s="73">
        <f>SUM(B8:F8)</f>
        <v>38523227.470000006</v>
      </c>
      <c r="H8" s="90"/>
      <c r="J8" s="89"/>
    </row>
    <row r="9" spans="1:13" s="68" customFormat="1" ht="24.95" customHeight="1" x14ac:dyDescent="0.25">
      <c r="A9" s="70" t="s">
        <v>62</v>
      </c>
      <c r="B9" s="69">
        <v>7622000</v>
      </c>
      <c r="C9" s="69">
        <v>7622000</v>
      </c>
      <c r="D9" s="69">
        <v>7622000</v>
      </c>
      <c r="E9" s="69">
        <v>7622000</v>
      </c>
      <c r="F9" s="69">
        <v>7622000</v>
      </c>
      <c r="G9" s="69">
        <f>SUM(B9:F9)</f>
        <v>38110000</v>
      </c>
    </row>
    <row r="10" spans="1:13" s="68" customFormat="1" ht="24.95" customHeight="1" x14ac:dyDescent="0.25">
      <c r="A10" s="70" t="s">
        <v>77</v>
      </c>
      <c r="B10" s="69">
        <v>738.96</v>
      </c>
      <c r="C10" s="69">
        <v>150.18</v>
      </c>
      <c r="D10" s="69">
        <v>52</v>
      </c>
      <c r="E10" s="69">
        <v>29</v>
      </c>
      <c r="F10" s="69">
        <v>3695.55</v>
      </c>
      <c r="G10" s="69">
        <f>SUM(B10:F10)</f>
        <v>4665.6900000000005</v>
      </c>
    </row>
    <row r="11" spans="1:13" s="68" customFormat="1" ht="24.95" customHeight="1" x14ac:dyDescent="0.25">
      <c r="A11" s="70" t="s">
        <v>76</v>
      </c>
      <c r="B11" s="69">
        <v>68614.39</v>
      </c>
      <c r="C11" s="69">
        <v>73968.590000000011</v>
      </c>
      <c r="D11" s="69">
        <v>82142.98000000001</v>
      </c>
      <c r="E11" s="69">
        <v>91472.74</v>
      </c>
      <c r="F11" s="69">
        <v>92363.08</v>
      </c>
      <c r="G11" s="69">
        <f>SUM(B11:F11)</f>
        <v>408561.78</v>
      </c>
    </row>
    <row r="12" spans="1:13" s="68" customFormat="1" ht="15" customHeight="1" x14ac:dyDescent="0.25">
      <c r="A12" s="70"/>
      <c r="B12" s="81"/>
      <c r="C12" s="81"/>
      <c r="D12" s="81"/>
      <c r="E12" s="81"/>
      <c r="F12" s="81"/>
      <c r="G12" s="81"/>
      <c r="I12" s="92"/>
      <c r="J12" s="91"/>
    </row>
    <row r="13" spans="1:13" s="68" customFormat="1" ht="24.95" customHeight="1" x14ac:dyDescent="0.25">
      <c r="A13" s="74" t="s">
        <v>75</v>
      </c>
      <c r="B13" s="73">
        <f>SUM(B14:B21)</f>
        <v>-5921301.4000000013</v>
      </c>
      <c r="C13" s="73">
        <f>SUM(C14:C21)</f>
        <v>-6492244.2800000003</v>
      </c>
      <c r="D13" s="73">
        <f>SUM(D14:D21)</f>
        <v>-6654783.96</v>
      </c>
      <c r="E13" s="73">
        <f>SUM(E14:E21)</f>
        <v>-6601372.3600000003</v>
      </c>
      <c r="F13" s="73">
        <f>SUM(F14:F21)</f>
        <v>-7603489.8899999987</v>
      </c>
      <c r="G13" s="73">
        <f t="shared" ref="G13:G21" si="0">SUM(B13:F13)</f>
        <v>-33273191.890000001</v>
      </c>
      <c r="H13" s="90"/>
      <c r="J13" s="89"/>
    </row>
    <row r="14" spans="1:13" s="68" customFormat="1" ht="24.95" customHeight="1" x14ac:dyDescent="0.25">
      <c r="A14" s="88" t="s">
        <v>74</v>
      </c>
      <c r="B14" s="84">
        <v>-4164496.9800000004</v>
      </c>
      <c r="C14" s="84">
        <v>-4507656.6900000004</v>
      </c>
      <c r="D14" s="84">
        <v>-4756383.33</v>
      </c>
      <c r="E14" s="84">
        <v>-4941513.62</v>
      </c>
      <c r="F14" s="84">
        <v>-5033824.03</v>
      </c>
      <c r="G14" s="84">
        <f t="shared" si="0"/>
        <v>-23403874.650000002</v>
      </c>
    </row>
    <row r="15" spans="1:13" s="68" customFormat="1" ht="24.95" customHeight="1" x14ac:dyDescent="0.25">
      <c r="A15" s="87" t="s">
        <v>73</v>
      </c>
      <c r="B15" s="69">
        <v>-1053602.4400000002</v>
      </c>
      <c r="C15" s="69">
        <v>-1137926.6400000001</v>
      </c>
      <c r="D15" s="69">
        <v>-1026647.04</v>
      </c>
      <c r="E15" s="69">
        <v>-968166.11000000022</v>
      </c>
      <c r="F15" s="69">
        <v>-1244580.7200000002</v>
      </c>
      <c r="G15" s="69">
        <f t="shared" si="0"/>
        <v>-5430922.9500000011</v>
      </c>
    </row>
    <row r="16" spans="1:13" s="68" customFormat="1" ht="24.95" customHeight="1" x14ac:dyDescent="0.25">
      <c r="A16" s="87" t="s">
        <v>72</v>
      </c>
      <c r="B16" s="69">
        <v>-620719.93999999994</v>
      </c>
      <c r="C16" s="69">
        <v>-749258.46000000008</v>
      </c>
      <c r="D16" s="69">
        <v>-777727.47000000009</v>
      </c>
      <c r="E16" s="69">
        <v>-598039.72000000009</v>
      </c>
      <c r="F16" s="69">
        <v>-1227884.44</v>
      </c>
      <c r="G16" s="69">
        <f t="shared" si="0"/>
        <v>-3973630.0300000003</v>
      </c>
    </row>
    <row r="17" spans="1:7" s="68" customFormat="1" ht="24.95" customHeight="1" x14ac:dyDescent="0.25">
      <c r="A17" s="87" t="s">
        <v>71</v>
      </c>
      <c r="B17" s="69">
        <v>-55528.289999999994</v>
      </c>
      <c r="C17" s="69">
        <v>-69012.69</v>
      </c>
      <c r="D17" s="69">
        <v>-68712.83</v>
      </c>
      <c r="E17" s="69">
        <v>-71995.200000000012</v>
      </c>
      <c r="F17" s="69">
        <v>-72298</v>
      </c>
      <c r="G17" s="69">
        <f t="shared" si="0"/>
        <v>-337547.01</v>
      </c>
    </row>
    <row r="18" spans="1:7" s="68" customFormat="1" ht="24.95" customHeight="1" x14ac:dyDescent="0.25">
      <c r="A18" s="87" t="s">
        <v>70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f t="shared" si="0"/>
        <v>0</v>
      </c>
    </row>
    <row r="19" spans="1:7" s="68" customFormat="1" ht="24.95" customHeight="1" x14ac:dyDescent="0.25">
      <c r="A19" s="87" t="s">
        <v>69</v>
      </c>
      <c r="B19" s="69">
        <v>-6962.5199999999995</v>
      </c>
      <c r="C19" s="69">
        <v>-8451.41</v>
      </c>
      <c r="D19" s="69">
        <v>-7780.68</v>
      </c>
      <c r="E19" s="69">
        <v>-5974.7199999999993</v>
      </c>
      <c r="F19" s="69">
        <v>-8924.2200000000012</v>
      </c>
      <c r="G19" s="69">
        <f t="shared" si="0"/>
        <v>-38093.550000000003</v>
      </c>
    </row>
    <row r="20" spans="1:7" s="68" customFormat="1" ht="24.95" customHeight="1" x14ac:dyDescent="0.25">
      <c r="A20" s="87" t="s">
        <v>68</v>
      </c>
      <c r="B20" s="69">
        <v>-3536.41</v>
      </c>
      <c r="C20" s="69">
        <v>-4714.79</v>
      </c>
      <c r="D20" s="69">
        <v>-7681.7</v>
      </c>
      <c r="E20" s="69">
        <v>-7846.4000000000005</v>
      </c>
      <c r="F20" s="69">
        <v>-8028.4599999999991</v>
      </c>
      <c r="G20" s="69">
        <f t="shared" si="0"/>
        <v>-31807.760000000002</v>
      </c>
    </row>
    <row r="21" spans="1:7" s="68" customFormat="1" ht="24.95" customHeight="1" x14ac:dyDescent="0.25">
      <c r="A21" s="87" t="s">
        <v>67</v>
      </c>
      <c r="B21" s="69">
        <v>-16454.82</v>
      </c>
      <c r="C21" s="69">
        <v>-15223.6</v>
      </c>
      <c r="D21" s="69">
        <v>-9850.91</v>
      </c>
      <c r="E21" s="69">
        <v>-7836.59</v>
      </c>
      <c r="F21" s="69">
        <v>-7950.0199999999995</v>
      </c>
      <c r="G21" s="69">
        <f t="shared" si="0"/>
        <v>-57315.939999999995</v>
      </c>
    </row>
    <row r="22" spans="1:7" s="68" customFormat="1" ht="15" customHeight="1" x14ac:dyDescent="0.25">
      <c r="A22" s="70"/>
      <c r="B22" s="86"/>
      <c r="C22" s="86"/>
      <c r="D22" s="86"/>
      <c r="E22" s="86"/>
      <c r="F22" s="86"/>
      <c r="G22" s="86"/>
    </row>
    <row r="23" spans="1:7" s="68" customFormat="1" ht="24.95" customHeight="1" x14ac:dyDescent="0.25">
      <c r="A23" s="74" t="s">
        <v>66</v>
      </c>
      <c r="B23" s="73">
        <f t="shared" ref="B23:G23" si="1">B8+B13</f>
        <v>1770051.9499999983</v>
      </c>
      <c r="C23" s="73">
        <f t="shared" si="1"/>
        <v>1203874.4899999993</v>
      </c>
      <c r="D23" s="73">
        <f t="shared" si="1"/>
        <v>1049411.0200000005</v>
      </c>
      <c r="E23" s="73">
        <f t="shared" si="1"/>
        <v>1112129.3799999999</v>
      </c>
      <c r="F23" s="73">
        <f t="shared" si="1"/>
        <v>114568.74000000115</v>
      </c>
      <c r="G23" s="73">
        <f t="shared" si="1"/>
        <v>5250035.5800000057</v>
      </c>
    </row>
    <row r="24" spans="1:7" s="68" customFormat="1" ht="15" customHeight="1" x14ac:dyDescent="0.25">
      <c r="A24" s="85"/>
      <c r="B24" s="84"/>
      <c r="C24" s="84"/>
      <c r="D24" s="84"/>
      <c r="E24" s="84"/>
      <c r="F24" s="84"/>
      <c r="G24" s="84"/>
    </row>
    <row r="25" spans="1:7" s="68" customFormat="1" ht="24.95" customHeight="1" x14ac:dyDescent="0.25">
      <c r="A25" s="83" t="s">
        <v>65</v>
      </c>
      <c r="B25" s="82">
        <f t="shared" ref="B25:G25" si="2">SUM(B26:B26)</f>
        <v>51527.8</v>
      </c>
      <c r="C25" s="82">
        <f t="shared" si="2"/>
        <v>101555.26000000001</v>
      </c>
      <c r="D25" s="82">
        <f t="shared" si="2"/>
        <v>44508.639999999999</v>
      </c>
      <c r="E25" s="82">
        <f t="shared" si="2"/>
        <v>83162.17</v>
      </c>
      <c r="F25" s="82">
        <f t="shared" si="2"/>
        <v>106085.84</v>
      </c>
      <c r="G25" s="82">
        <f t="shared" si="2"/>
        <v>386839.70999999996</v>
      </c>
    </row>
    <row r="26" spans="1:7" s="68" customFormat="1" ht="24.95" customHeight="1" x14ac:dyDescent="0.25">
      <c r="A26" s="70" t="s">
        <v>64</v>
      </c>
      <c r="B26" s="69">
        <v>51527.8</v>
      </c>
      <c r="C26" s="69">
        <v>101555.26000000001</v>
      </c>
      <c r="D26" s="69">
        <v>44508.639999999999</v>
      </c>
      <c r="E26" s="69">
        <v>83162.17</v>
      </c>
      <c r="F26" s="69">
        <v>106085.84</v>
      </c>
      <c r="G26" s="69">
        <f>SUM(B26:F26)</f>
        <v>386839.70999999996</v>
      </c>
    </row>
    <row r="27" spans="1:7" s="68" customFormat="1" ht="15" customHeight="1" x14ac:dyDescent="0.25">
      <c r="A27" s="70"/>
      <c r="B27" s="81"/>
      <c r="C27" s="81"/>
      <c r="D27" s="81"/>
      <c r="E27" s="81"/>
      <c r="F27" s="81"/>
      <c r="G27" s="81"/>
    </row>
    <row r="28" spans="1:7" s="68" customFormat="1" ht="24.95" customHeight="1" x14ac:dyDescent="0.25">
      <c r="A28" s="80" t="s">
        <v>38</v>
      </c>
      <c r="B28" s="79">
        <f t="shared" ref="B28:G28" si="3">B23+B25</f>
        <v>1821579.7499999984</v>
      </c>
      <c r="C28" s="79">
        <f t="shared" si="3"/>
        <v>1305429.7499999993</v>
      </c>
      <c r="D28" s="79">
        <f t="shared" si="3"/>
        <v>1093919.6600000004</v>
      </c>
      <c r="E28" s="79">
        <f t="shared" si="3"/>
        <v>1195291.5499999998</v>
      </c>
      <c r="F28" s="79">
        <f t="shared" si="3"/>
        <v>220654.58000000115</v>
      </c>
      <c r="G28" s="79">
        <f t="shared" si="3"/>
        <v>5636875.2900000056</v>
      </c>
    </row>
    <row r="29" spans="1:7" s="68" customFormat="1" ht="15" customHeight="1" x14ac:dyDescent="0.25"/>
    <row r="30" spans="1:7" s="68" customFormat="1" ht="15" customHeight="1" x14ac:dyDescent="0.25"/>
    <row r="31" spans="1:7" s="68" customFormat="1" ht="15" customHeight="1" x14ac:dyDescent="0.25"/>
    <row r="32" spans="1:7" s="68" customFormat="1" ht="15" customHeight="1" x14ac:dyDescent="0.25"/>
    <row r="33" spans="3:6" ht="15" customHeight="1" x14ac:dyDescent="0.25">
      <c r="C33" s="68"/>
      <c r="D33" s="68"/>
      <c r="E33" s="68"/>
      <c r="F33" s="68"/>
    </row>
    <row r="34" spans="3:6" ht="15" customHeight="1" x14ac:dyDescent="0.25">
      <c r="C34" s="68"/>
      <c r="D34" s="68"/>
      <c r="E34" s="68"/>
      <c r="F34" s="68"/>
    </row>
  </sheetData>
  <mergeCells count="3">
    <mergeCell ref="A4:G4"/>
    <mergeCell ref="A2:G2"/>
    <mergeCell ref="A3:G3"/>
  </mergeCells>
  <printOptions horizontalCentered="1"/>
  <pageMargins left="0.59055118110236227" right="0.59055118110236227" top="0.98425196850393704" bottom="0.59055118110236227" header="0.70866141732283472" footer="0.47244094488188981"/>
  <pageSetup paperSize="9" scale="65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1B957-3EAB-479D-8ACA-57F2F075BA46}">
  <dimension ref="A1:I46"/>
  <sheetViews>
    <sheetView zoomScale="70" zoomScaleNormal="70" workbookViewId="0">
      <pane xSplit="2" ySplit="9" topLeftCell="C10" activePane="bottomRight" state="frozen"/>
      <selection activeCell="K44" sqref="K44"/>
      <selection pane="topRight" activeCell="K44" sqref="K44"/>
      <selection pane="bottomLeft" activeCell="K44" sqref="K44"/>
      <selection pane="bottomRight" activeCell="F9" sqref="F9"/>
    </sheetView>
  </sheetViews>
  <sheetFormatPr defaultColWidth="9.140625" defaultRowHeight="15" x14ac:dyDescent="0.25"/>
  <cols>
    <col min="1" max="1" width="44.42578125" style="1" customWidth="1"/>
    <col min="2" max="2" width="2.7109375" style="1" customWidth="1"/>
    <col min="3" max="7" width="16.7109375" style="1" customWidth="1"/>
    <col min="8" max="8" width="2.85546875" style="1" customWidth="1"/>
    <col min="9" max="9" width="16.7109375" style="1" customWidth="1"/>
    <col min="10" max="16384" width="9.140625" style="1"/>
  </cols>
  <sheetData>
    <row r="1" spans="1:9" ht="53.25" customHeight="1" x14ac:dyDescent="0.25">
      <c r="A1" s="98"/>
      <c r="B1" s="98"/>
    </row>
    <row r="2" spans="1:9" ht="21.95" customHeight="1" x14ac:dyDescent="0.25">
      <c r="A2" s="98"/>
      <c r="B2" s="98"/>
    </row>
    <row r="3" spans="1:9" ht="21.95" customHeight="1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ht="21.9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</row>
    <row r="5" spans="1:9" s="6" customFormat="1" ht="21.95" customHeight="1" x14ac:dyDescent="0.25">
      <c r="A5" s="4"/>
      <c r="B5" s="5"/>
    </row>
    <row r="6" spans="1:9" s="7" customFormat="1" ht="14.25" x14ac:dyDescent="0.25"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I6" s="101">
        <v>2024</v>
      </c>
    </row>
    <row r="7" spans="1:9" s="9" customFormat="1" ht="15.75" customHeight="1" thickBot="1" x14ac:dyDescent="0.3">
      <c r="C7" s="10">
        <v>2024</v>
      </c>
      <c r="D7" s="10">
        <v>2024</v>
      </c>
      <c r="E7" s="10">
        <v>2024</v>
      </c>
      <c r="F7" s="10">
        <v>2024</v>
      </c>
      <c r="G7" s="10">
        <v>2024</v>
      </c>
      <c r="I7" s="102"/>
    </row>
    <row r="8" spans="1:9" s="11" customFormat="1" ht="7.5" customHeight="1" x14ac:dyDescent="0.25"/>
    <row r="9" spans="1:9" s="13" customFormat="1" ht="21.75" customHeight="1" thickBot="1" x14ac:dyDescent="0.3">
      <c r="A9" s="12" t="s">
        <v>7</v>
      </c>
      <c r="C9" s="14">
        <v>9106.2400000000016</v>
      </c>
      <c r="D9" s="14">
        <f>C41</f>
        <v>9153.6700000000019</v>
      </c>
      <c r="E9" s="14">
        <f>D41</f>
        <v>9282.1900000000023</v>
      </c>
      <c r="F9" s="14">
        <f>E41</f>
        <v>9084.0500000000011</v>
      </c>
      <c r="G9" s="14">
        <f>F41</f>
        <v>8813.9600000000009</v>
      </c>
      <c r="I9" s="14">
        <f>C9</f>
        <v>9106.2400000000016</v>
      </c>
    </row>
    <row r="10" spans="1:9" s="11" customFormat="1" ht="14.25" x14ac:dyDescent="0.25"/>
    <row r="11" spans="1:9" s="15" customFormat="1" ht="15" customHeight="1" x14ac:dyDescent="0.25">
      <c r="A11" s="15" t="s">
        <v>8</v>
      </c>
    </row>
    <row r="12" spans="1:9" s="17" customFormat="1" ht="15" customHeight="1" x14ac:dyDescent="0.25">
      <c r="A12" s="16" t="s">
        <v>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I12" s="18">
        <f>SUM(C12:D12)</f>
        <v>0</v>
      </c>
    </row>
    <row r="13" spans="1:9" s="17" customFormat="1" ht="15" customHeight="1" x14ac:dyDescent="0.25">
      <c r="A13" s="16" t="s">
        <v>10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I13" s="18">
        <f t="shared" ref="I13:I14" si="0">SUM(C13:D13)</f>
        <v>0</v>
      </c>
    </row>
    <row r="14" spans="1:9" s="17" customFormat="1" ht="15" customHeight="1" x14ac:dyDescent="0.25">
      <c r="A14" s="16" t="s">
        <v>11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I14" s="18">
        <f t="shared" si="0"/>
        <v>0</v>
      </c>
    </row>
    <row r="15" spans="1:9" s="17" customFormat="1" ht="15" customHeight="1" x14ac:dyDescent="0.25">
      <c r="A15" s="16" t="s">
        <v>12</v>
      </c>
      <c r="C15" s="18">
        <v>6000</v>
      </c>
      <c r="D15" s="18">
        <v>6000</v>
      </c>
      <c r="E15" s="18">
        <v>6000</v>
      </c>
      <c r="F15" s="18">
        <v>6000</v>
      </c>
      <c r="G15" s="18">
        <f>6000+0.43</f>
        <v>6000.43</v>
      </c>
      <c r="I15" s="18">
        <f>SUM(C15:H15)</f>
        <v>30000.43</v>
      </c>
    </row>
    <row r="16" spans="1:9" s="17" customFormat="1" ht="15" customHeight="1" x14ac:dyDescent="0.25">
      <c r="A16" s="16" t="s">
        <v>13</v>
      </c>
      <c r="C16" s="18">
        <v>50.68</v>
      </c>
      <c r="D16" s="18">
        <v>68.05</v>
      </c>
      <c r="E16" s="18">
        <v>75.150000000000006</v>
      </c>
      <c r="F16" s="18">
        <v>82.66</v>
      </c>
      <c r="G16" s="18">
        <v>75.400000000000006</v>
      </c>
      <c r="I16" s="18">
        <f t="shared" ref="I16:I17" si="1">SUM(C16:H16)</f>
        <v>351.93999999999994</v>
      </c>
    </row>
    <row r="17" spans="1:9" s="17" customFormat="1" ht="15" customHeight="1" x14ac:dyDescent="0.25">
      <c r="A17" s="16" t="s">
        <v>14</v>
      </c>
      <c r="C17" s="18">
        <v>65.66</v>
      </c>
      <c r="D17" s="18">
        <v>70.42</v>
      </c>
      <c r="E17" s="18">
        <v>78.87</v>
      </c>
      <c r="F17" s="18">
        <v>87.85</v>
      </c>
      <c r="G17" s="18">
        <v>88.67</v>
      </c>
      <c r="I17" s="18">
        <f t="shared" si="1"/>
        <v>391.46999999999997</v>
      </c>
    </row>
    <row r="18" spans="1:9" s="21" customFormat="1" ht="15" customHeight="1" x14ac:dyDescent="0.25">
      <c r="A18" s="19" t="s">
        <v>15</v>
      </c>
      <c r="B18" s="19"/>
      <c r="C18" s="20">
        <f t="shared" ref="C18:G18" si="2">SUM(C12:C17)</f>
        <v>6116.34</v>
      </c>
      <c r="D18" s="20">
        <f t="shared" si="2"/>
        <v>6138.47</v>
      </c>
      <c r="E18" s="20">
        <f t="shared" si="2"/>
        <v>6154.0199999999995</v>
      </c>
      <c r="F18" s="20">
        <f t="shared" si="2"/>
        <v>6170.51</v>
      </c>
      <c r="G18" s="20">
        <f t="shared" si="2"/>
        <v>6164.5</v>
      </c>
      <c r="I18" s="20">
        <f t="shared" ref="I18" si="3">SUM(I12:I17)</f>
        <v>30743.84</v>
      </c>
    </row>
    <row r="19" spans="1:9" s="11" customFormat="1" ht="15" customHeight="1" x14ac:dyDescent="0.25">
      <c r="C19" s="22"/>
      <c r="D19" s="22"/>
      <c r="E19" s="22"/>
      <c r="F19" s="22"/>
      <c r="G19" s="22"/>
      <c r="I19" s="22"/>
    </row>
    <row r="20" spans="1:9" s="15" customFormat="1" ht="15" customHeight="1" x14ac:dyDescent="0.25">
      <c r="A20" s="15" t="s">
        <v>16</v>
      </c>
      <c r="C20" s="23"/>
      <c r="D20" s="23"/>
      <c r="E20" s="23"/>
      <c r="F20" s="23"/>
      <c r="G20" s="23"/>
      <c r="I20" s="23"/>
    </row>
    <row r="21" spans="1:9" s="17" customFormat="1" ht="15" customHeight="1" x14ac:dyDescent="0.25">
      <c r="A21" s="16" t="s">
        <v>17</v>
      </c>
      <c r="C21" s="24">
        <v>-3731.37</v>
      </c>
      <c r="D21" s="24">
        <v>-3737.21</v>
      </c>
      <c r="E21" s="24">
        <v>-4180.26</v>
      </c>
      <c r="F21" s="24">
        <v>-4211.72</v>
      </c>
      <c r="G21" s="24">
        <v>-4480.74</v>
      </c>
      <c r="I21" s="18">
        <f t="shared" ref="I21:I23" si="4">SUM(C21:H21)</f>
        <v>-20341.300000000003</v>
      </c>
    </row>
    <row r="22" spans="1:9" s="17" customFormat="1" ht="15" customHeight="1" x14ac:dyDescent="0.25">
      <c r="A22" s="16" t="s">
        <v>18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I22" s="18">
        <f t="shared" si="4"/>
        <v>0</v>
      </c>
    </row>
    <row r="23" spans="1:9" s="17" customFormat="1" ht="15" customHeight="1" x14ac:dyDescent="0.25">
      <c r="A23" s="16" t="s">
        <v>19</v>
      </c>
      <c r="C23" s="24">
        <v>-215.35</v>
      </c>
      <c r="D23" s="24">
        <v>-240.24</v>
      </c>
      <c r="E23" s="24">
        <v>-266.20999999999998</v>
      </c>
      <c r="F23" s="24">
        <v>-276.52999999999997</v>
      </c>
      <c r="G23" s="24">
        <v>-292.66000000000003</v>
      </c>
      <c r="I23" s="18">
        <f t="shared" si="4"/>
        <v>-1290.99</v>
      </c>
    </row>
    <row r="24" spans="1:9" s="28" customFormat="1" ht="15" customHeight="1" x14ac:dyDescent="0.25">
      <c r="A24" s="25" t="s">
        <v>20</v>
      </c>
      <c r="B24" s="26"/>
      <c r="C24" s="27">
        <f t="shared" ref="C24:G24" si="5">SUM(C21:C23)</f>
        <v>-3946.72</v>
      </c>
      <c r="D24" s="27">
        <f t="shared" si="5"/>
        <v>-3977.45</v>
      </c>
      <c r="E24" s="27">
        <f t="shared" si="5"/>
        <v>-4446.47</v>
      </c>
      <c r="F24" s="27">
        <f t="shared" si="5"/>
        <v>-4488.25</v>
      </c>
      <c r="G24" s="27">
        <f t="shared" si="5"/>
        <v>-4773.3999999999996</v>
      </c>
      <c r="I24" s="27">
        <f t="shared" ref="I24" si="6">SUM(I21:I23)</f>
        <v>-21632.290000000005</v>
      </c>
    </row>
    <row r="25" spans="1:9" s="17" customFormat="1" ht="15" customHeight="1" x14ac:dyDescent="0.25">
      <c r="A25" s="16" t="s">
        <v>21</v>
      </c>
      <c r="C25" s="24">
        <v>-1169.74</v>
      </c>
      <c r="D25" s="24">
        <v>-1076.29</v>
      </c>
      <c r="E25" s="24">
        <v>-962</v>
      </c>
      <c r="F25" s="24">
        <v>-1165.77</v>
      </c>
      <c r="G25" s="24">
        <v>-1138.8900000000001</v>
      </c>
      <c r="I25" s="18">
        <f t="shared" ref="I25:I27" si="7">SUM(C25:H25)</f>
        <v>-5512.69</v>
      </c>
    </row>
    <row r="26" spans="1:9" s="17" customFormat="1" ht="15" customHeight="1" x14ac:dyDescent="0.25">
      <c r="A26" s="16" t="s">
        <v>22</v>
      </c>
      <c r="C26" s="24">
        <v>-867.79</v>
      </c>
      <c r="D26" s="24">
        <v>-869.19</v>
      </c>
      <c r="E26" s="24">
        <v>-800.05</v>
      </c>
      <c r="F26" s="24">
        <v>-404.68</v>
      </c>
      <c r="G26" s="24">
        <v>-1168.4000000000001</v>
      </c>
      <c r="I26" s="18">
        <f t="shared" si="7"/>
        <v>-4110.1099999999997</v>
      </c>
    </row>
    <row r="27" spans="1:9" s="17" customFormat="1" ht="15" customHeight="1" x14ac:dyDescent="0.25">
      <c r="A27" s="16" t="s">
        <v>14</v>
      </c>
      <c r="C27" s="24">
        <v>-72.5</v>
      </c>
      <c r="D27" s="24">
        <v>-75.86</v>
      </c>
      <c r="E27" s="24">
        <v>-10.92</v>
      </c>
      <c r="F27" s="24">
        <v>-138.46</v>
      </c>
      <c r="G27" s="24">
        <v>-81.430000000000007</v>
      </c>
      <c r="I27" s="18">
        <f t="shared" si="7"/>
        <v>-379.17</v>
      </c>
    </row>
    <row r="28" spans="1:9" s="17" customFormat="1" ht="15" customHeight="1" x14ac:dyDescent="0.25">
      <c r="A28" s="16"/>
      <c r="C28" s="24"/>
      <c r="D28" s="24"/>
      <c r="E28" s="24"/>
      <c r="F28" s="24"/>
      <c r="G28" s="24"/>
      <c r="I28" s="24"/>
    </row>
    <row r="29" spans="1:9" s="21" customFormat="1" ht="15" customHeight="1" x14ac:dyDescent="0.25">
      <c r="A29" s="19" t="s">
        <v>15</v>
      </c>
      <c r="B29" s="19"/>
      <c r="C29" s="20">
        <f t="shared" ref="C29:G29" si="8">SUM(C24:C27)</f>
        <v>-6056.75</v>
      </c>
      <c r="D29" s="20">
        <f t="shared" si="8"/>
        <v>-5998.79</v>
      </c>
      <c r="E29" s="20">
        <f t="shared" si="8"/>
        <v>-6219.4400000000005</v>
      </c>
      <c r="F29" s="20">
        <f t="shared" si="8"/>
        <v>-6197.1600000000008</v>
      </c>
      <c r="G29" s="20">
        <f t="shared" si="8"/>
        <v>-7162.1200000000008</v>
      </c>
      <c r="I29" s="20">
        <f t="shared" ref="I29" si="9">SUM(I24:I27)</f>
        <v>-31634.260000000002</v>
      </c>
    </row>
    <row r="30" spans="1:9" s="11" customFormat="1" ht="15" customHeight="1" x14ac:dyDescent="0.25">
      <c r="C30" s="22"/>
      <c r="D30" s="22"/>
      <c r="E30" s="22"/>
      <c r="F30" s="22"/>
      <c r="G30" s="22"/>
      <c r="I30" s="22"/>
    </row>
    <row r="31" spans="1:9" s="15" customFormat="1" ht="15" customHeight="1" x14ac:dyDescent="0.25">
      <c r="A31" s="15" t="s">
        <v>23</v>
      </c>
      <c r="C31" s="23"/>
      <c r="D31" s="23"/>
      <c r="E31" s="23"/>
      <c r="F31" s="23"/>
      <c r="G31" s="23"/>
      <c r="I31" s="23"/>
    </row>
    <row r="32" spans="1:9" s="17" customFormat="1" ht="15" customHeight="1" x14ac:dyDescent="0.25">
      <c r="A32" s="16" t="s">
        <v>24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I32" s="18">
        <f t="shared" ref="I32:I34" si="10">SUM(C32:H32)</f>
        <v>0</v>
      </c>
    </row>
    <row r="33" spans="1:9" s="17" customFormat="1" ht="15" customHeight="1" x14ac:dyDescent="0.25">
      <c r="A33" s="16" t="s">
        <v>25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I33" s="18">
        <f t="shared" si="10"/>
        <v>0</v>
      </c>
    </row>
    <row r="34" spans="1:9" s="17" customFormat="1" ht="15" customHeight="1" x14ac:dyDescent="0.25">
      <c r="A34" s="16" t="s">
        <v>26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I34" s="18">
        <f t="shared" si="10"/>
        <v>0</v>
      </c>
    </row>
    <row r="35" spans="1:9" s="29" customFormat="1" ht="15" customHeight="1" x14ac:dyDescent="0.25">
      <c r="A35" s="19" t="s">
        <v>15</v>
      </c>
      <c r="B35" s="19"/>
      <c r="C35" s="20">
        <f t="shared" ref="C35:G35" si="11">SUM(C32:C34)</f>
        <v>0</v>
      </c>
      <c r="D35" s="20">
        <f t="shared" si="11"/>
        <v>0</v>
      </c>
      <c r="E35" s="20">
        <f t="shared" si="11"/>
        <v>0</v>
      </c>
      <c r="F35" s="20">
        <f t="shared" si="11"/>
        <v>0</v>
      </c>
      <c r="G35" s="20">
        <f t="shared" si="11"/>
        <v>0</v>
      </c>
      <c r="I35" s="20">
        <f t="shared" ref="I35" si="12">SUM(I32:I34)</f>
        <v>0</v>
      </c>
    </row>
    <row r="36" spans="1:9" ht="15" customHeight="1" x14ac:dyDescent="0.25">
      <c r="A36" s="11"/>
      <c r="B36" s="11"/>
      <c r="C36" s="22"/>
      <c r="D36" s="22"/>
      <c r="E36" s="22"/>
      <c r="F36" s="22"/>
      <c r="G36" s="22"/>
      <c r="I36" s="22"/>
    </row>
    <row r="37" spans="1:9" s="21" customFormat="1" ht="15" customHeight="1" x14ac:dyDescent="0.25">
      <c r="A37" s="30" t="s">
        <v>27</v>
      </c>
      <c r="B37" s="31"/>
      <c r="C37" s="32">
        <f t="shared" ref="C37:G37" si="13">C18+C29+C35</f>
        <v>59.590000000000146</v>
      </c>
      <c r="D37" s="32">
        <f t="shared" si="13"/>
        <v>139.68000000000029</v>
      </c>
      <c r="E37" s="32">
        <f t="shared" si="13"/>
        <v>-65.420000000000982</v>
      </c>
      <c r="F37" s="32">
        <f t="shared" si="13"/>
        <v>-26.650000000000546</v>
      </c>
      <c r="G37" s="32">
        <f t="shared" si="13"/>
        <v>-997.6200000000008</v>
      </c>
      <c r="I37" s="32">
        <f t="shared" ref="I37" si="14">I18+I29+I35</f>
        <v>-890.42000000000189</v>
      </c>
    </row>
    <row r="38" spans="1:9" s="35" customFormat="1" ht="15" customHeight="1" x14ac:dyDescent="0.25">
      <c r="A38" s="33"/>
      <c r="B38" s="33"/>
      <c r="C38" s="34"/>
      <c r="D38" s="34"/>
      <c r="E38" s="34"/>
      <c r="F38" s="34"/>
      <c r="G38" s="34"/>
      <c r="I38" s="34"/>
    </row>
    <row r="39" spans="1:9" s="38" customFormat="1" ht="15" customHeight="1" x14ac:dyDescent="0.25">
      <c r="A39" s="36" t="s">
        <v>28</v>
      </c>
      <c r="B39" s="33"/>
      <c r="C39" s="37">
        <v>-12.16</v>
      </c>
      <c r="D39" s="37">
        <v>-11.16</v>
      </c>
      <c r="E39" s="37">
        <v>-132.72</v>
      </c>
      <c r="F39" s="37">
        <v>-243.44</v>
      </c>
      <c r="G39" s="37">
        <v>-25.52</v>
      </c>
      <c r="I39" s="18">
        <f>SUM(C39:H39)</f>
        <v>-425</v>
      </c>
    </row>
    <row r="40" spans="1:9" s="11" customFormat="1" ht="15" customHeight="1" x14ac:dyDescent="0.25">
      <c r="C40" s="22"/>
      <c r="D40" s="22"/>
      <c r="E40" s="22"/>
      <c r="F40" s="22"/>
      <c r="G40" s="22"/>
      <c r="I40" s="22"/>
    </row>
    <row r="41" spans="1:9" s="38" customFormat="1" ht="15" customHeight="1" x14ac:dyDescent="0.25">
      <c r="A41" s="19" t="s">
        <v>29</v>
      </c>
      <c r="B41" s="19"/>
      <c r="C41" s="20">
        <f t="shared" ref="C41:G41" si="15">C9+C37+C39</f>
        <v>9153.6700000000019</v>
      </c>
      <c r="D41" s="20">
        <f t="shared" si="15"/>
        <v>9282.1900000000023</v>
      </c>
      <c r="E41" s="20">
        <f t="shared" si="15"/>
        <v>9084.0500000000011</v>
      </c>
      <c r="F41" s="20">
        <f t="shared" si="15"/>
        <v>8813.9600000000009</v>
      </c>
      <c r="G41" s="20">
        <f t="shared" si="15"/>
        <v>7790.82</v>
      </c>
      <c r="I41" s="20">
        <f t="shared" ref="I41" si="16">I9+I37+I39</f>
        <v>7790.82</v>
      </c>
    </row>
    <row r="43" spans="1:9" ht="15.95" customHeight="1" x14ac:dyDescent="0.25">
      <c r="A43" s="39"/>
    </row>
    <row r="44" spans="1:9" x14ac:dyDescent="0.25">
      <c r="A44" s="40"/>
    </row>
    <row r="45" spans="1:9" x14ac:dyDescent="0.25">
      <c r="A45" s="41"/>
    </row>
    <row r="46" spans="1:9" x14ac:dyDescent="0.25">
      <c r="A46" s="42"/>
    </row>
  </sheetData>
  <mergeCells count="5">
    <mergeCell ref="A1:B1"/>
    <mergeCell ref="A2:B2"/>
    <mergeCell ref="A3:I3"/>
    <mergeCell ref="A4:I4"/>
    <mergeCell ref="I6:I7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65" fitToWidth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892C-D92A-4B8E-BCC9-399810093643}">
  <dimension ref="A1:I19"/>
  <sheetViews>
    <sheetView tabSelected="1" zoomScale="80" zoomScaleNormal="80" workbookViewId="0">
      <selection activeCell="N13" sqref="N13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7" width="11" style="1" bestFit="1" customWidth="1"/>
    <col min="8" max="16384" width="9.140625" style="1"/>
  </cols>
  <sheetData>
    <row r="1" spans="1:9" ht="48" customHeight="1" x14ac:dyDescent="0.25">
      <c r="A1" s="98"/>
      <c r="B1" s="98"/>
    </row>
    <row r="2" spans="1:9" ht="21.95" customHeight="1" x14ac:dyDescent="0.25">
      <c r="A2" s="98"/>
      <c r="B2" s="98"/>
    </row>
    <row r="3" spans="1:9" ht="18" x14ac:dyDescent="0.25">
      <c r="A3" s="99" t="s">
        <v>0</v>
      </c>
      <c r="B3" s="99"/>
      <c r="C3" s="99"/>
      <c r="D3" s="99"/>
      <c r="E3" s="99"/>
      <c r="F3" s="99"/>
      <c r="G3" s="2"/>
      <c r="H3" s="43"/>
      <c r="I3" s="43"/>
    </row>
    <row r="4" spans="1:9" ht="19.5" customHeight="1" x14ac:dyDescent="0.25">
      <c r="A4" s="100" t="s">
        <v>30</v>
      </c>
      <c r="B4" s="100"/>
      <c r="C4" s="100"/>
      <c r="D4" s="100"/>
      <c r="E4" s="100"/>
      <c r="F4" s="100"/>
      <c r="G4" s="3"/>
    </row>
    <row r="5" spans="1:9" ht="27" customHeight="1" x14ac:dyDescent="0.25">
      <c r="A5" s="11"/>
      <c r="B5" s="11"/>
      <c r="C5" s="11"/>
      <c r="D5" s="11"/>
      <c r="E5" s="11"/>
      <c r="F5" s="11"/>
      <c r="G5" s="11"/>
    </row>
    <row r="6" spans="1:9" s="44" customFormat="1" x14ac:dyDescent="0.25">
      <c r="A6" s="7"/>
      <c r="B6" s="7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9" s="45" customFormat="1" ht="12" thickBot="1" x14ac:dyDescent="0.3">
      <c r="A7" s="9"/>
      <c r="B7" s="9"/>
      <c r="C7" s="10">
        <v>2024</v>
      </c>
      <c r="D7" s="10">
        <v>2024</v>
      </c>
      <c r="E7" s="10">
        <v>2024</v>
      </c>
      <c r="F7" s="10">
        <v>2024</v>
      </c>
      <c r="G7" s="10">
        <v>2024</v>
      </c>
    </row>
    <row r="8" spans="1:9" x14ac:dyDescent="0.25">
      <c r="A8" s="11"/>
      <c r="B8" s="11"/>
      <c r="C8" s="11"/>
      <c r="D8" s="11"/>
      <c r="E8" s="11"/>
      <c r="F8" s="11"/>
      <c r="G8" s="11"/>
    </row>
    <row r="9" spans="1:9" s="49" customFormat="1" ht="30" customHeight="1" thickBot="1" x14ac:dyDescent="0.3">
      <c r="A9" s="46" t="s">
        <v>31</v>
      </c>
      <c r="B9" s="47"/>
      <c r="C9" s="48">
        <v>9153.6700000000019</v>
      </c>
      <c r="D9" s="48">
        <v>9282.1900000000023</v>
      </c>
      <c r="E9" s="48">
        <v>9084.0500000000011</v>
      </c>
      <c r="F9" s="48">
        <v>8813.9600000000009</v>
      </c>
      <c r="G9" s="48">
        <v>7790.82</v>
      </c>
    </row>
    <row r="10" spans="1:9" s="51" customFormat="1" ht="30" customHeight="1" x14ac:dyDescent="0.25">
      <c r="A10" s="50"/>
      <c r="B10" s="50"/>
      <c r="C10" s="50"/>
      <c r="D10" s="50"/>
      <c r="E10" s="50"/>
      <c r="F10" s="50"/>
      <c r="G10" s="50"/>
    </row>
    <row r="11" spans="1:9" s="55" customFormat="1" ht="30" customHeight="1" x14ac:dyDescent="0.25">
      <c r="A11" s="52" t="s">
        <v>32</v>
      </c>
      <c r="B11" s="53"/>
      <c r="C11" s="54"/>
      <c r="D11" s="54"/>
      <c r="E11" s="54"/>
      <c r="F11" s="54"/>
      <c r="G11" s="54"/>
    </row>
    <row r="12" spans="1:9" s="55" customFormat="1" ht="20.100000000000001" customHeight="1" x14ac:dyDescent="0.25">
      <c r="A12" s="56"/>
      <c r="B12" s="53"/>
      <c r="C12" s="57"/>
      <c r="D12" s="57"/>
      <c r="E12" s="57"/>
      <c r="F12" s="57"/>
      <c r="G12" s="57"/>
    </row>
    <row r="13" spans="1:9" s="55" customFormat="1" ht="30" customHeight="1" x14ac:dyDescent="0.25">
      <c r="A13" s="58" t="s">
        <v>33</v>
      </c>
      <c r="B13" s="53"/>
      <c r="C13" s="59">
        <v>215</v>
      </c>
      <c r="D13" s="59">
        <v>456</v>
      </c>
      <c r="E13" s="59">
        <v>721.81</v>
      </c>
      <c r="F13" s="59">
        <v>998</v>
      </c>
      <c r="G13" s="59">
        <v>1291</v>
      </c>
    </row>
    <row r="14" spans="1:9" s="55" customFormat="1" ht="45.75" customHeight="1" x14ac:dyDescent="0.25">
      <c r="A14" s="58" t="s">
        <v>34</v>
      </c>
      <c r="B14" s="53"/>
      <c r="C14" s="59">
        <v>-70</v>
      </c>
      <c r="D14" s="59">
        <v>-70</v>
      </c>
      <c r="E14" s="59">
        <v>0</v>
      </c>
      <c r="F14" s="59">
        <v>0</v>
      </c>
      <c r="G14" s="59">
        <v>0</v>
      </c>
    </row>
    <row r="15" spans="1:9" s="55" customFormat="1" ht="30" customHeight="1" x14ac:dyDescent="0.25">
      <c r="A15" s="58" t="s">
        <v>35</v>
      </c>
      <c r="B15" s="53"/>
      <c r="C15" s="59">
        <v>0</v>
      </c>
      <c r="D15" s="59">
        <v>1</v>
      </c>
      <c r="E15" s="59">
        <v>0</v>
      </c>
      <c r="F15" s="59">
        <v>0</v>
      </c>
      <c r="G15" s="59">
        <v>0</v>
      </c>
    </row>
    <row r="16" spans="1:9" s="51" customFormat="1" ht="30" customHeight="1" x14ac:dyDescent="0.25">
      <c r="A16" s="58" t="s">
        <v>36</v>
      </c>
      <c r="B16" s="53"/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s="63" customFormat="1" ht="20.100000000000001" customHeight="1" x14ac:dyDescent="0.25">
      <c r="A17" s="60"/>
      <c r="B17" s="61"/>
      <c r="C17" s="62"/>
      <c r="D17" s="62"/>
      <c r="E17" s="62"/>
      <c r="F17" s="62"/>
      <c r="G17" s="62"/>
    </row>
    <row r="18" spans="1:7" s="55" customFormat="1" ht="30" customHeight="1" thickBot="1" x14ac:dyDescent="0.3">
      <c r="A18" s="64" t="s">
        <v>37</v>
      </c>
      <c r="B18" s="65"/>
      <c r="C18" s="66">
        <f t="shared" ref="C18:D18" si="0">SUM(C9:C16)</f>
        <v>9298.6700000000019</v>
      </c>
      <c r="D18" s="66">
        <f t="shared" si="0"/>
        <v>9669.1900000000023</v>
      </c>
      <c r="E18" s="66">
        <f t="shared" ref="E18:G18" si="1">SUM(E9:E16)</f>
        <v>9805.86</v>
      </c>
      <c r="F18" s="66">
        <f t="shared" si="1"/>
        <v>9811.9600000000009</v>
      </c>
      <c r="G18" s="66">
        <f t="shared" si="1"/>
        <v>9081.82</v>
      </c>
    </row>
    <row r="19" spans="1:7" ht="15.95" customHeight="1" x14ac:dyDescent="0.25"/>
  </sheetData>
  <mergeCells count="4">
    <mergeCell ref="A1:B1"/>
    <mergeCell ref="A2:B2"/>
    <mergeCell ref="A3:F3"/>
    <mergeCell ref="A4:F4"/>
  </mergeCells>
  <printOptions horizontalCentered="1"/>
  <pageMargins left="0.70866141732283472" right="0.70866141732283472" top="1.1811023622047245" bottom="0.59055118110236227" header="0.59055118110236227" footer="0.31496062992125984"/>
  <pageSetup paperSize="9" scale="65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C64D8-013E-4702-9FB8-757F2800890D}"/>
</file>

<file path=customXml/itemProps2.xml><?xml version="1.0" encoding="utf-8"?>
<ds:datastoreItem xmlns:ds="http://schemas.openxmlformats.org/officeDocument/2006/customXml" ds:itemID="{832762C5-92E5-47D5-8FBF-17AD82D82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BALANÇO</vt:lpstr>
      <vt:lpstr>DRE</vt:lpstr>
      <vt:lpstr>DFC</vt:lpstr>
      <vt:lpstr>CONCILIAÇÃO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2024-06-21T10:48:04Z</dcterms:created>
  <dcterms:modified xsi:type="dcterms:W3CDTF">2024-06-26T14:18:36Z</dcterms:modified>
</cp:coreProperties>
</file>