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F7F2CC22-C37F-4A2F-9E3D-634627813F69}" xr6:coauthVersionLast="47" xr6:coauthVersionMax="47" xr10:uidLastSave="{00000000-0000-0000-0000-000000000000}"/>
  <bookViews>
    <workbookView xWindow="-120" yWindow="-120" windowWidth="29040" windowHeight="15840" tabRatio="329" xr2:uid="{00000000-000D-0000-FFFF-FFFF00000000}"/>
  </bookViews>
  <sheets>
    <sheet name="Balanço" sheetId="299" r:id="rId1"/>
    <sheet name="DRE" sheetId="298" r:id="rId2"/>
    <sheet name="DFC" sheetId="300" r:id="rId3"/>
    <sheet name="CONCILIAÇÃO" sheetId="301" r:id="rId4"/>
  </sheets>
  <externalReferences>
    <externalReference r:id="rId5"/>
    <externalReference r:id="rId6"/>
    <externalReference r:id="rId7"/>
  </externalReferences>
  <definedNames>
    <definedName name="_xlnm._FilterDatabase" localSheetId="0" hidden="1">Balanço!$A$8:$A$27</definedName>
    <definedName name="_xlnm._FilterDatabase" localSheetId="1" hidden="1">DRE!$A$8:$A$14</definedName>
    <definedName name="A" localSheetId="2">#REF!</definedName>
    <definedName name="A">#REF!</definedName>
    <definedName name="AAAAAAAAAAA" localSheetId="2">#REF!</definedName>
    <definedName name="AAAAAAAAAAA">#REF!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[2]Plan1!$J$5:$K$1422</definedName>
    <definedName name="tbCG">[3]Plan1!$J$5:$K$1422</definedName>
    <definedName name="tbEspTit" localSheetId="2">[2]Plan1!$A$5:$B$7</definedName>
    <definedName name="tbEspTit">[3]Plan1!$A$5:$B$7</definedName>
    <definedName name="tbTpReceita" localSheetId="2">[2]Plan1!$D$5:$E$10</definedName>
    <definedName name="tbTpReceita">[3]Plan1!$D$5:$E$10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customWorkbookViews>
    <customWorkbookView name="tlsilva - Modo de exibição pessoal" guid="{FB7AABE3-329B-4C88-83C9-F3E616CC4F27}" mergeInterval="0" personalView="1" maximized="1" windowWidth="1020" windowHeight="570" tabRatio="622" activeSheetId="11"/>
    <customWorkbookView name="mcsilva - Modo de exibição pessoal" guid="{8554DC9A-7BF6-4F26-A474-A9A2A9376E6B}" mergeInterval="0" personalView="1" maximized="1" windowWidth="1276" windowHeight="825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301" l="1"/>
  <c r="G18" i="301"/>
  <c r="F18" i="301"/>
  <c r="E18" i="301"/>
  <c r="D18" i="301"/>
  <c r="C18" i="301"/>
  <c r="H13" i="301"/>
  <c r="H39" i="300"/>
  <c r="J39" i="300" s="1"/>
  <c r="D37" i="300"/>
  <c r="J35" i="300"/>
  <c r="H35" i="300"/>
  <c r="G35" i="300"/>
  <c r="F35" i="300"/>
  <c r="E35" i="300"/>
  <c r="D35" i="300"/>
  <c r="C35" i="300"/>
  <c r="J34" i="300"/>
  <c r="J33" i="300"/>
  <c r="J32" i="300"/>
  <c r="G29" i="300"/>
  <c r="F29" i="300"/>
  <c r="D29" i="300"/>
  <c r="C29" i="300"/>
  <c r="J27" i="300"/>
  <c r="J26" i="300"/>
  <c r="J25" i="300"/>
  <c r="H24" i="300"/>
  <c r="H29" i="300" s="1"/>
  <c r="G24" i="300"/>
  <c r="F24" i="300"/>
  <c r="E24" i="300"/>
  <c r="E29" i="300" s="1"/>
  <c r="D24" i="300"/>
  <c r="C24" i="300"/>
  <c r="J23" i="300"/>
  <c r="J22" i="300"/>
  <c r="J21" i="300"/>
  <c r="J24" i="300" s="1"/>
  <c r="J29" i="300" s="1"/>
  <c r="F18" i="300"/>
  <c r="F37" i="300" s="1"/>
  <c r="E18" i="300"/>
  <c r="D18" i="300"/>
  <c r="C18" i="300"/>
  <c r="C37" i="300" s="1"/>
  <c r="C41" i="300" s="1"/>
  <c r="D9" i="300" s="1"/>
  <c r="D41" i="300" s="1"/>
  <c r="E9" i="300" s="1"/>
  <c r="J17" i="300"/>
  <c r="J16" i="300"/>
  <c r="J15" i="300"/>
  <c r="H15" i="300"/>
  <c r="H18" i="300" s="1"/>
  <c r="H37" i="300" s="1"/>
  <c r="G15" i="300"/>
  <c r="G18" i="300" s="1"/>
  <c r="G37" i="300" s="1"/>
  <c r="J14" i="300"/>
  <c r="J13" i="300"/>
  <c r="J12" i="300"/>
  <c r="J18" i="300" s="1"/>
  <c r="J37" i="300" s="1"/>
  <c r="J9" i="300"/>
  <c r="H25" i="298"/>
  <c r="H23" i="298"/>
  <c r="H21" i="298"/>
  <c r="H20" i="298"/>
  <c r="H19" i="298"/>
  <c r="H18" i="298"/>
  <c r="H17" i="298"/>
  <c r="H16" i="298"/>
  <c r="H26" i="298"/>
  <c r="H15" i="298"/>
  <c r="H14" i="298"/>
  <c r="H11" i="298"/>
  <c r="H10" i="298"/>
  <c r="H9" i="298"/>
  <c r="H8" i="298"/>
  <c r="G25" i="298"/>
  <c r="G13" i="298"/>
  <c r="H13" i="298" s="1"/>
  <c r="G8" i="298"/>
  <c r="G25" i="299"/>
  <c r="G19" i="299"/>
  <c r="G15" i="299"/>
  <c r="G9" i="299"/>
  <c r="F25" i="298"/>
  <c r="F13" i="298"/>
  <c r="F8" i="298"/>
  <c r="F25" i="299"/>
  <c r="F18" i="299" s="1"/>
  <c r="F19" i="299"/>
  <c r="F15" i="299"/>
  <c r="F9" i="299"/>
  <c r="E25" i="298"/>
  <c r="E13" i="298"/>
  <c r="E15" i="299"/>
  <c r="E25" i="299"/>
  <c r="E19" i="299"/>
  <c r="E9" i="299"/>
  <c r="E8" i="298"/>
  <c r="D25" i="298"/>
  <c r="D13" i="298"/>
  <c r="D8" i="298"/>
  <c r="D25" i="299"/>
  <c r="D19" i="299"/>
  <c r="D18" i="299" s="1"/>
  <c r="D15" i="299"/>
  <c r="D9" i="299"/>
  <c r="D8" i="299" s="1"/>
  <c r="C9" i="299"/>
  <c r="C15" i="299"/>
  <c r="C19" i="299"/>
  <c r="C18" i="299" s="1"/>
  <c r="C25" i="299"/>
  <c r="B25" i="298"/>
  <c r="B13" i="298"/>
  <c r="B8" i="298"/>
  <c r="J41" i="300" l="1"/>
  <c r="E37" i="300"/>
  <c r="E41" i="300" s="1"/>
  <c r="F9" i="300" s="1"/>
  <c r="F41" i="300" s="1"/>
  <c r="G9" i="300" s="1"/>
  <c r="G41" i="300" s="1"/>
  <c r="H9" i="300" s="1"/>
  <c r="H41" i="300" s="1"/>
  <c r="G23" i="298"/>
  <c r="G28" i="298" s="1"/>
  <c r="G18" i="299"/>
  <c r="G8" i="299"/>
  <c r="F23" i="298"/>
  <c r="F28" i="298" s="1"/>
  <c r="D23" i="298"/>
  <c r="D28" i="298" s="1"/>
  <c r="F8" i="299"/>
  <c r="E23" i="298"/>
  <c r="E28" i="298" s="1"/>
  <c r="E18" i="299"/>
  <c r="E8" i="299"/>
  <c r="C8" i="299"/>
  <c r="B23" i="298"/>
  <c r="B28" i="298" s="1"/>
  <c r="B25" i="299" l="1"/>
  <c r="B19" i="299"/>
  <c r="B18" i="299" s="1"/>
  <c r="B15" i="299"/>
  <c r="B9" i="299"/>
  <c r="C25" i="298"/>
  <c r="C13" i="298"/>
  <c r="C8" i="298"/>
  <c r="H28" i="298" l="1"/>
  <c r="B8" i="299"/>
  <c r="C23" i="298"/>
  <c r="C28" i="298" l="1"/>
</calcChain>
</file>

<file path=xl/sharedStrings.xml><?xml version="1.0" encoding="utf-8"?>
<sst xmlns="http://schemas.openxmlformats.org/spreadsheetml/2006/main" count="104" uniqueCount="83">
  <si>
    <t>RECEITAS OPERACIONAIS</t>
  </si>
  <si>
    <t>DESPESAS OPERACIONAIS</t>
  </si>
  <si>
    <t>ATIVO</t>
  </si>
  <si>
    <t>CIRCULANTE</t>
  </si>
  <si>
    <t>PASSIVO</t>
  </si>
  <si>
    <t>FORNECEDORES</t>
  </si>
  <si>
    <t>RECEITAS FINANCEIRAS</t>
  </si>
  <si>
    <t>OUTROS CRÉDITOS</t>
  </si>
  <si>
    <t>ATIVO NÃO CIRCULANTE</t>
  </si>
  <si>
    <t>SERVIÇOS DE TERCEIROS</t>
  </si>
  <si>
    <t>OBRIGAÇÕES FISCAIS</t>
  </si>
  <si>
    <t>RESULTADOS FINANCEIROS LÍQUIDOS</t>
  </si>
  <si>
    <t>OBRIGAÇÕES SOCIAIS E TRABALHISTAS</t>
  </si>
  <si>
    <t>PATRIMÔNIO LÍQUIDO</t>
  </si>
  <si>
    <t>RESULTADO OPERACIONAL</t>
  </si>
  <si>
    <t>RESULTADO DO PERÍODO</t>
  </si>
  <si>
    <t>PESSOAL</t>
  </si>
  <si>
    <t>CONTRATO DE GESTÃO Nº 02/2022</t>
  </si>
  <si>
    <t>OUTRAS OBRIGAÇÕES</t>
  </si>
  <si>
    <t>MATERIAIS PARA CONSUMO</t>
  </si>
  <si>
    <t>SERVIÇOS PROFISSIONAIS</t>
  </si>
  <si>
    <t>IMOBILIZADO E INTANGÍVEL</t>
  </si>
  <si>
    <t>DEPRECIAÇÕES E AMORTIZAÇÕES</t>
  </si>
  <si>
    <t>UTILIDADES E SERVIÇOS</t>
  </si>
  <si>
    <t>OUTRAS DESPESAS</t>
  </si>
  <si>
    <t>CAIXA E EQUIVALENTES DE CAIXA</t>
  </si>
  <si>
    <t>RESULTADO ACUMULADO</t>
  </si>
  <si>
    <t>CONTAS A RECEBER</t>
  </si>
  <si>
    <t>OUTRAS RECEITAS</t>
  </si>
  <si>
    <t>DOAÇÕES</t>
  </si>
  <si>
    <t>DESPESAS ANTECIPADAS</t>
  </si>
  <si>
    <t>ALUGUÉIS</t>
  </si>
  <si>
    <t>ESTOQUES</t>
  </si>
  <si>
    <t xml:space="preserve">REPASSES HCFMUSP - SERV. PRESTADOS </t>
  </si>
  <si>
    <t>INSTITUTO PERDIZES</t>
  </si>
  <si>
    <t>JANEIRO</t>
  </si>
  <si>
    <t>FEVEREIRO</t>
  </si>
  <si>
    <t>TOTAL</t>
  </si>
  <si>
    <t>MARÇO</t>
  </si>
  <si>
    <t>ABRIL</t>
  </si>
  <si>
    <t>MAIO</t>
  </si>
  <si>
    <t>JUNHO</t>
  </si>
  <si>
    <t>BALANÇOS PATRIMONIAIS DE JANEIRO A JUNHO/2024 (EM R$)</t>
  </si>
  <si>
    <t>DEMONSTRAÇÃO DOS RESULTADOS DE JANEIRO A JUNHO/2024 (R$)</t>
  </si>
  <si>
    <t>INSTITUTO PERDIZES - CONTRATO DE GESTÃO Nº 02/2022 (CG 75.000)</t>
  </si>
  <si>
    <t>FLUXOS DE CAIXA DE JANEIRO A JUNHO/2024 (R$ MIL)</t>
  </si>
  <si>
    <t>JAN</t>
  </si>
  <si>
    <t>FEV</t>
  </si>
  <si>
    <t>MAR</t>
  </si>
  <si>
    <t>ABR</t>
  </si>
  <si>
    <t>MAI</t>
  </si>
  <si>
    <t>JUN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</si>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</sst>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&quot;$&quot;* #,##0.00_);_(&quot;$&quot;* \(#,##0.00\);_(&quot;$&quot;* &quot;-&quot;??_);_(@_)"/>
    <numFmt numFmtId="167" formatCode="#,##0_ ;[Red]\-#,##0\ "/>
    <numFmt numFmtId="168" formatCode="#,##0_ ;\-#,##0\ "/>
  </numFmts>
  <fonts count="88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name val="Franklin Gothic Medium"/>
      <family val="2"/>
    </font>
    <font>
      <sz val="11"/>
      <color rgb="FFC63527"/>
      <name val="Verdana"/>
      <family val="2"/>
    </font>
    <font>
      <sz val="11"/>
      <color rgb="FFFF0000"/>
      <name val="Franklin Gothic Medium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b/>
      <sz val="14"/>
      <color theme="6" tint="-0.249977111117893"/>
      <name val="Verdana"/>
      <family val="2"/>
    </font>
    <font>
      <b/>
      <sz val="12"/>
      <color theme="6" tint="-0.249977111117893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5">
    <xf numFmtId="0" fontId="0" fillId="0" borderId="0">
      <alignment vertical="top"/>
    </xf>
    <xf numFmtId="0" fontId="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6" fillId="16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166" fontId="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0" fillId="7" borderId="1" applyNumberFormat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1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42" fillId="0" borderId="0"/>
    <xf numFmtId="0" fontId="23" fillId="0" borderId="0">
      <alignment vertical="top"/>
    </xf>
    <xf numFmtId="0" fontId="22" fillId="0" borderId="0"/>
    <xf numFmtId="0" fontId="23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43" fillId="0" borderId="0"/>
    <xf numFmtId="0" fontId="23" fillId="0" borderId="0">
      <alignment vertical="top"/>
    </xf>
    <xf numFmtId="0" fontId="40" fillId="0" borderId="0"/>
    <xf numFmtId="0" fontId="23" fillId="0" borderId="0">
      <alignment vertical="top"/>
    </xf>
    <xf numFmtId="0" fontId="22" fillId="0" borderId="0"/>
    <xf numFmtId="0" fontId="9" fillId="23" borderId="4" applyNumberFormat="0" applyFont="0" applyAlignment="0" applyProtection="0"/>
    <xf numFmtId="0" fontId="23" fillId="23" borderId="4" applyNumberFormat="0" applyFont="0" applyAlignment="0" applyProtection="0"/>
    <xf numFmtId="0" fontId="23" fillId="23" borderId="4" applyNumberFormat="0" applyFont="0" applyAlignment="0" applyProtection="0"/>
    <xf numFmtId="0" fontId="23" fillId="23" borderId="4" applyNumberFormat="0" applyFont="0" applyAlignment="0" applyProtection="0"/>
    <xf numFmtId="0" fontId="13" fillId="16" borderId="5" applyNumberFormat="0" applyAlignment="0" applyProtection="0"/>
    <xf numFmtId="0" fontId="33" fillId="16" borderId="5" applyNumberFormat="0" applyAlignment="0" applyProtection="0"/>
    <xf numFmtId="0" fontId="33" fillId="16" borderId="5" applyNumberFormat="0" applyAlignment="0" applyProtection="0"/>
    <xf numFmtId="0" fontId="33" fillId="16" borderId="5" applyNumberFormat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4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top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8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9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164" fontId="39" fillId="0" borderId="0" applyFont="0" applyFill="0" applyBorder="0" applyAlignment="0" applyProtection="0">
      <alignment vertical="top"/>
    </xf>
    <xf numFmtId="0" fontId="44" fillId="0" borderId="0">
      <alignment vertical="top"/>
    </xf>
    <xf numFmtId="43" fontId="46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3" fillId="0" borderId="0">
      <alignment vertical="top"/>
    </xf>
    <xf numFmtId="0" fontId="46" fillId="0" borderId="0"/>
    <xf numFmtId="0" fontId="1" fillId="0" borderId="0"/>
  </cellStyleXfs>
  <cellXfs count="105">
    <xf numFmtId="0" fontId="0" fillId="0" borderId="0" xfId="0">
      <alignment vertical="top"/>
    </xf>
    <xf numFmtId="0" fontId="45" fillId="0" borderId="0" xfId="204" applyFont="1" applyAlignment="1">
      <alignment vertical="center"/>
    </xf>
    <xf numFmtId="0" fontId="47" fillId="0" borderId="0" xfId="204" applyFont="1" applyAlignment="1">
      <alignment vertical="center"/>
    </xf>
    <xf numFmtId="0" fontId="49" fillId="0" borderId="0" xfId="204" applyFont="1" applyAlignment="1">
      <alignment vertical="center"/>
    </xf>
    <xf numFmtId="4" fontId="47" fillId="0" borderId="0" xfId="204" applyNumberFormat="1" applyFont="1" applyAlignment="1">
      <alignment vertical="center"/>
    </xf>
    <xf numFmtId="0" fontId="50" fillId="0" borderId="0" xfId="204" applyFont="1" applyAlignment="1">
      <alignment vertical="center"/>
    </xf>
    <xf numFmtId="0" fontId="50" fillId="0" borderId="0" xfId="204" applyFont="1" applyAlignment="1">
      <alignment horizontal="left" vertical="center" indent="1"/>
    </xf>
    <xf numFmtId="43" fontId="50" fillId="0" borderId="0" xfId="204" applyNumberFormat="1" applyFont="1" applyAlignment="1">
      <alignment vertical="center"/>
    </xf>
    <xf numFmtId="4" fontId="50" fillId="0" borderId="0" xfId="204" applyNumberFormat="1" applyFont="1" applyAlignment="1">
      <alignment vertical="center"/>
    </xf>
    <xf numFmtId="164" fontId="50" fillId="0" borderId="0" xfId="203" applyFont="1" applyFill="1" applyAlignment="1">
      <alignment vertical="center"/>
    </xf>
    <xf numFmtId="0" fontId="52" fillId="26" borderId="0" xfId="204" applyFont="1" applyFill="1" applyAlignment="1">
      <alignment vertical="center"/>
    </xf>
    <xf numFmtId="3" fontId="52" fillId="26" borderId="0" xfId="202" applyNumberFormat="1" applyFont="1" applyFill="1" applyAlignment="1">
      <alignment horizontal="right" vertical="center"/>
    </xf>
    <xf numFmtId="0" fontId="52" fillId="25" borderId="0" xfId="204" applyFont="1" applyFill="1" applyAlignment="1">
      <alignment vertical="center"/>
    </xf>
    <xf numFmtId="3" fontId="52" fillId="25" borderId="0" xfId="202" applyNumberFormat="1" applyFont="1" applyFill="1" applyAlignment="1">
      <alignment horizontal="right" vertical="center"/>
    </xf>
    <xf numFmtId="3" fontId="50" fillId="0" borderId="0" xfId="202" applyNumberFormat="1" applyFont="1" applyFill="1" applyAlignment="1">
      <alignment horizontal="right" vertical="center"/>
    </xf>
    <xf numFmtId="164" fontId="50" fillId="0" borderId="0" xfId="203" applyFont="1" applyAlignment="1">
      <alignment vertical="center"/>
    </xf>
    <xf numFmtId="0" fontId="52" fillId="27" borderId="0" xfId="204" applyFont="1" applyFill="1" applyAlignment="1">
      <alignment horizontal="left" vertical="center" indent="1"/>
    </xf>
    <xf numFmtId="0" fontId="50" fillId="0" borderId="0" xfId="204" applyFont="1" applyAlignment="1">
      <alignment horizontal="left" vertical="center" indent="2"/>
    </xf>
    <xf numFmtId="0" fontId="52" fillId="0" borderId="0" xfId="204" applyFont="1" applyAlignment="1">
      <alignment vertical="center"/>
    </xf>
    <xf numFmtId="0" fontId="52" fillId="24" borderId="0" xfId="204" applyFont="1" applyFill="1" applyAlignment="1">
      <alignment vertical="center"/>
    </xf>
    <xf numFmtId="0" fontId="53" fillId="28" borderId="0" xfId="204" applyFont="1" applyFill="1" applyAlignment="1">
      <alignment vertical="center"/>
    </xf>
    <xf numFmtId="3" fontId="50" fillId="0" borderId="0" xfId="202" applyNumberFormat="1" applyFont="1" applyAlignment="1">
      <alignment horizontal="right" vertical="center"/>
    </xf>
    <xf numFmtId="3" fontId="52" fillId="0" borderId="0" xfId="202" applyNumberFormat="1" applyFont="1" applyFill="1" applyAlignment="1">
      <alignment horizontal="right" vertical="center"/>
    </xf>
    <xf numFmtId="3" fontId="50" fillId="0" borderId="0" xfId="200" applyNumberFormat="1" applyFont="1" applyAlignment="1">
      <alignment horizontal="right" vertical="center"/>
    </xf>
    <xf numFmtId="3" fontId="52" fillId="24" borderId="0" xfId="202" applyNumberFormat="1" applyFont="1" applyFill="1" applyAlignment="1">
      <alignment horizontal="right" vertical="center"/>
    </xf>
    <xf numFmtId="3" fontId="53" fillId="28" borderId="0" xfId="202" applyNumberFormat="1" applyFont="1" applyFill="1" applyAlignment="1">
      <alignment horizontal="right" vertical="center"/>
    </xf>
    <xf numFmtId="0" fontId="51" fillId="0" borderId="0" xfId="204" applyFont="1" applyAlignment="1">
      <alignment vertical="center" wrapText="1"/>
    </xf>
    <xf numFmtId="0" fontId="48" fillId="0" borderId="0" xfId="204" applyFont="1" applyAlignment="1">
      <alignment vertical="center" wrapText="1"/>
    </xf>
    <xf numFmtId="0" fontId="48" fillId="0" borderId="0" xfId="204" applyFont="1" applyAlignment="1">
      <alignment horizontal="center" vertical="center" wrapText="1"/>
    </xf>
    <xf numFmtId="0" fontId="54" fillId="29" borderId="0" xfId="0" applyFont="1" applyFill="1" applyAlignment="1">
      <alignment horizontal="center" vertical="center"/>
    </xf>
    <xf numFmtId="0" fontId="48" fillId="0" borderId="0" xfId="204" applyFont="1" applyAlignment="1">
      <alignment horizontal="center" vertical="center" wrapText="1"/>
    </xf>
    <xf numFmtId="0" fontId="51" fillId="0" borderId="0" xfId="204" applyFont="1" applyAlignment="1">
      <alignment horizontal="center" vertical="center" wrapText="1"/>
    </xf>
    <xf numFmtId="0" fontId="55" fillId="0" borderId="0" xfId="214" applyFont="1" applyAlignment="1">
      <alignment horizontal="center" vertical="center"/>
    </xf>
    <xf numFmtId="0" fontId="1" fillId="0" borderId="0" xfId="214" applyAlignment="1">
      <alignment vertical="center"/>
    </xf>
    <xf numFmtId="0" fontId="58" fillId="0" borderId="0" xfId="214" applyFont="1" applyAlignment="1">
      <alignment horizontal="left"/>
    </xf>
    <xf numFmtId="0" fontId="58" fillId="0" borderId="0" xfId="214" applyFont="1"/>
    <xf numFmtId="0" fontId="59" fillId="0" borderId="0" xfId="214" applyFont="1"/>
    <xf numFmtId="0" fontId="60" fillId="0" borderId="0" xfId="214" applyFont="1" applyAlignment="1">
      <alignment horizontal="right" vertical="center"/>
    </xf>
    <xf numFmtId="0" fontId="60" fillId="0" borderId="10" xfId="214" applyFont="1" applyBorder="1" applyAlignment="1">
      <alignment horizontal="right" vertical="center"/>
    </xf>
    <xf numFmtId="0" fontId="60" fillId="0" borderId="10" xfId="214" applyFont="1" applyBorder="1" applyAlignment="1">
      <alignment horizontal="right" vertical="center"/>
    </xf>
    <xf numFmtId="0" fontId="61" fillId="0" borderId="0" xfId="214" applyFont="1" applyAlignment="1">
      <alignment vertical="center"/>
    </xf>
    <xf numFmtId="0" fontId="61" fillId="0" borderId="11" xfId="214" applyFont="1" applyBorder="1" applyAlignment="1">
      <alignment horizontal="right" vertical="center"/>
    </xf>
    <xf numFmtId="0" fontId="60" fillId="0" borderId="11" xfId="214" applyFont="1" applyBorder="1" applyAlignment="1">
      <alignment horizontal="right" vertical="center"/>
    </xf>
    <xf numFmtId="0" fontId="62" fillId="0" borderId="0" xfId="214" applyFont="1" applyAlignment="1">
      <alignment vertical="center"/>
    </xf>
    <xf numFmtId="0" fontId="63" fillId="0" borderId="12" xfId="214" applyFont="1" applyBorder="1" applyAlignment="1">
      <alignment vertical="center"/>
    </xf>
    <xf numFmtId="0" fontId="63" fillId="0" borderId="0" xfId="214" applyFont="1" applyAlignment="1">
      <alignment vertical="center"/>
    </xf>
    <xf numFmtId="38" fontId="63" fillId="0" borderId="11" xfId="214" applyNumberFormat="1" applyFont="1" applyBorder="1" applyAlignment="1">
      <alignment vertical="center"/>
    </xf>
    <xf numFmtId="0" fontId="60" fillId="0" borderId="0" xfId="214" applyFont="1" applyAlignment="1">
      <alignment vertical="center"/>
    </xf>
    <xf numFmtId="0" fontId="64" fillId="0" borderId="13" xfId="214" applyFont="1" applyBorder="1" applyAlignment="1">
      <alignment horizontal="left" vertical="center" indent="2"/>
    </xf>
    <xf numFmtId="0" fontId="64" fillId="0" borderId="0" xfId="214" applyFont="1" applyAlignment="1">
      <alignment vertical="center"/>
    </xf>
    <xf numFmtId="167" fontId="64" fillId="0" borderId="14" xfId="214" applyNumberFormat="1" applyFont="1" applyBorder="1" applyAlignment="1">
      <alignment vertical="center"/>
    </xf>
    <xf numFmtId="0" fontId="63" fillId="30" borderId="13" xfId="214" applyFont="1" applyFill="1" applyBorder="1" applyAlignment="1">
      <alignment horizontal="left" vertical="center" indent="2"/>
    </xf>
    <xf numFmtId="167" fontId="63" fillId="30" borderId="14" xfId="214" applyNumberFormat="1" applyFont="1" applyFill="1" applyBorder="1" applyAlignment="1">
      <alignment vertical="center"/>
    </xf>
    <xf numFmtId="0" fontId="65" fillId="0" borderId="0" xfId="214" applyFont="1" applyAlignment="1">
      <alignment vertical="center"/>
    </xf>
    <xf numFmtId="167" fontId="62" fillId="0" borderId="0" xfId="214" applyNumberFormat="1" applyFont="1" applyAlignment="1">
      <alignment vertical="center"/>
    </xf>
    <xf numFmtId="167" fontId="60" fillId="0" borderId="0" xfId="214" applyNumberFormat="1" applyFont="1" applyAlignment="1">
      <alignment vertical="center"/>
    </xf>
    <xf numFmtId="168" fontId="64" fillId="0" borderId="14" xfId="214" applyNumberFormat="1" applyFont="1" applyBorder="1" applyAlignment="1">
      <alignment vertical="center"/>
    </xf>
    <xf numFmtId="0" fontId="66" fillId="31" borderId="13" xfId="214" applyFont="1" applyFill="1" applyBorder="1" applyAlignment="1">
      <alignment horizontal="left" vertical="center" indent="3"/>
    </xf>
    <xf numFmtId="0" fontId="66" fillId="31" borderId="0" xfId="214" applyFont="1" applyFill="1" applyAlignment="1">
      <alignment vertical="center"/>
    </xf>
    <xf numFmtId="168" fontId="66" fillId="31" borderId="14" xfId="214" applyNumberFormat="1" applyFont="1" applyFill="1" applyBorder="1" applyAlignment="1">
      <alignment vertical="center"/>
    </xf>
    <xf numFmtId="0" fontId="67" fillId="0" borderId="0" xfId="214" applyFont="1" applyAlignment="1">
      <alignment vertical="center"/>
    </xf>
    <xf numFmtId="0" fontId="68" fillId="0" borderId="0" xfId="214" applyFont="1" applyAlignment="1">
      <alignment vertical="center"/>
    </xf>
    <xf numFmtId="167" fontId="63" fillId="31" borderId="13" xfId="214" applyNumberFormat="1" applyFont="1" applyFill="1" applyBorder="1" applyAlignment="1">
      <alignment horizontal="left" vertical="center" indent="2"/>
    </xf>
    <xf numFmtId="167" fontId="63" fillId="31" borderId="0" xfId="214" applyNumberFormat="1" applyFont="1" applyFill="1" applyAlignment="1">
      <alignment vertical="center"/>
    </xf>
    <xf numFmtId="167" fontId="63" fillId="31" borderId="14" xfId="214" applyNumberFormat="1" applyFont="1" applyFill="1" applyBorder="1" applyAlignment="1">
      <alignment vertical="center"/>
    </xf>
    <xf numFmtId="0" fontId="69" fillId="0" borderId="0" xfId="214" applyFont="1" applyAlignment="1">
      <alignment vertical="center"/>
    </xf>
    <xf numFmtId="167" fontId="69" fillId="0" borderId="0" xfId="214" applyNumberFormat="1" applyFont="1" applyAlignment="1">
      <alignment vertical="center"/>
    </xf>
    <xf numFmtId="0" fontId="70" fillId="0" borderId="0" xfId="214" applyFont="1" applyAlignment="1">
      <alignment vertical="center"/>
    </xf>
    <xf numFmtId="0" fontId="69" fillId="0" borderId="13" xfId="214" applyFont="1" applyBorder="1" applyAlignment="1">
      <alignment horizontal="left" vertical="center"/>
    </xf>
    <xf numFmtId="168" fontId="69" fillId="0" borderId="14" xfId="214" applyNumberFormat="1" applyFont="1" applyBorder="1" applyAlignment="1">
      <alignment vertical="center"/>
    </xf>
    <xf numFmtId="0" fontId="71" fillId="0" borderId="0" xfId="214" applyFont="1" applyAlignment="1">
      <alignment vertical="center"/>
    </xf>
    <xf numFmtId="0" fontId="72" fillId="0" borderId="0" xfId="214" applyFont="1" applyAlignment="1">
      <alignment vertical="center"/>
    </xf>
    <xf numFmtId="0" fontId="73" fillId="0" borderId="0" xfId="214" applyFont="1" applyAlignment="1">
      <alignment vertical="center"/>
    </xf>
    <xf numFmtId="0" fontId="74" fillId="0" borderId="0" xfId="214" applyFont="1" applyAlignment="1">
      <alignment vertical="center"/>
    </xf>
    <xf numFmtId="0" fontId="75" fillId="0" borderId="0" xfId="214" applyFont="1" applyAlignment="1">
      <alignment vertical="center"/>
    </xf>
    <xf numFmtId="0" fontId="56" fillId="0" borderId="0" xfId="214" applyFont="1" applyAlignment="1">
      <alignment vertical="center" wrapText="1"/>
    </xf>
    <xf numFmtId="0" fontId="76" fillId="0" borderId="0" xfId="214" applyFont="1" applyAlignment="1">
      <alignment horizontal="right" vertical="center"/>
    </xf>
    <xf numFmtId="0" fontId="77" fillId="0" borderId="0" xfId="214" applyFont="1" applyAlignment="1">
      <alignment vertical="center"/>
    </xf>
    <xf numFmtId="0" fontId="78" fillId="0" borderId="12" xfId="214" applyFont="1" applyBorder="1" applyAlignment="1">
      <alignment vertical="center"/>
    </xf>
    <xf numFmtId="0" fontId="78" fillId="0" borderId="0" xfId="214" applyFont="1" applyAlignment="1">
      <alignment vertical="center"/>
    </xf>
    <xf numFmtId="38" fontId="78" fillId="0" borderId="11" xfId="214" applyNumberFormat="1" applyFont="1" applyBorder="1" applyAlignment="1">
      <alignment vertical="center"/>
    </xf>
    <xf numFmtId="0" fontId="79" fillId="0" borderId="0" xfId="214" applyFont="1" applyAlignment="1">
      <alignment vertical="center"/>
    </xf>
    <xf numFmtId="0" fontId="80" fillId="0" borderId="0" xfId="214" applyFont="1" applyAlignment="1">
      <alignment vertical="center"/>
    </xf>
    <xf numFmtId="0" fontId="59" fillId="0" borderId="0" xfId="214" applyFont="1" applyAlignment="1">
      <alignment vertical="center"/>
    </xf>
    <xf numFmtId="0" fontId="81" fillId="0" borderId="0" xfId="214" applyFont="1" applyAlignment="1">
      <alignment horizontal="left" vertical="center" indent="1"/>
    </xf>
    <xf numFmtId="0" fontId="82" fillId="0" borderId="0" xfId="214" applyFont="1" applyAlignment="1">
      <alignment vertical="center"/>
    </xf>
    <xf numFmtId="3" fontId="82" fillId="0" borderId="0" xfId="214" applyNumberFormat="1" applyFont="1" applyAlignment="1">
      <alignment vertical="center"/>
    </xf>
    <xf numFmtId="0" fontId="83" fillId="0" borderId="0" xfId="214" applyFont="1" applyAlignment="1">
      <alignment vertical="center"/>
    </xf>
    <xf numFmtId="0" fontId="82" fillId="0" borderId="15" xfId="214" applyFont="1" applyBorder="1" applyAlignment="1">
      <alignment horizontal="left" vertical="center" indent="2"/>
    </xf>
    <xf numFmtId="3" fontId="82" fillId="0" borderId="15" xfId="214" applyNumberFormat="1" applyFont="1" applyBorder="1" applyAlignment="1">
      <alignment vertical="center"/>
    </xf>
    <xf numFmtId="0" fontId="82" fillId="0" borderId="13" xfId="214" applyFont="1" applyBorder="1" applyAlignment="1">
      <alignment horizontal="left" vertical="center" wrapText="1" indent="3"/>
    </xf>
    <xf numFmtId="3" fontId="82" fillId="0" borderId="14" xfId="214" applyNumberFormat="1" applyFont="1" applyBorder="1" applyAlignment="1">
      <alignment vertical="center"/>
    </xf>
    <xf numFmtId="0" fontId="84" fillId="0" borderId="0" xfId="214" applyFont="1" applyAlignment="1">
      <alignment horizontal="left" vertical="center" indent="2"/>
    </xf>
    <xf numFmtId="0" fontId="84" fillId="0" borderId="0" xfId="214" applyFont="1" applyAlignment="1">
      <alignment vertical="center"/>
    </xf>
    <xf numFmtId="3" fontId="84" fillId="0" borderId="0" xfId="214" applyNumberFormat="1" applyFont="1" applyAlignment="1">
      <alignment vertical="center"/>
    </xf>
    <xf numFmtId="0" fontId="85" fillId="0" borderId="0" xfId="214" applyFont="1" applyAlignment="1">
      <alignment vertical="center"/>
    </xf>
    <xf numFmtId="0" fontId="78" fillId="32" borderId="16" xfId="214" applyFont="1" applyFill="1" applyBorder="1" applyAlignment="1">
      <alignment vertical="center"/>
    </xf>
    <xf numFmtId="0" fontId="78" fillId="32" borderId="0" xfId="214" applyFont="1" applyFill="1" applyAlignment="1">
      <alignment vertical="center"/>
    </xf>
    <xf numFmtId="167" fontId="78" fillId="32" borderId="17" xfId="214" applyNumberFormat="1" applyFont="1" applyFill="1" applyBorder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86" fillId="0" borderId="0" xfId="214" applyFont="1" applyAlignment="1">
      <alignment horizontal="center" vertical="center" wrapText="1"/>
    </xf>
    <xf numFmtId="0" fontId="87" fillId="0" borderId="0" xfId="214" applyFont="1" applyAlignment="1">
      <alignment horizontal="center" vertical="center"/>
    </xf>
  </cellXfs>
  <cellStyles count="215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7" xr:uid="{00000000-0005-0000-0000-000083000000}"/>
    <cellStyle name="Normal 11" xfId="131" xr:uid="{00000000-0005-0000-0000-000084000000}"/>
    <cellStyle name="Normal 12" xfId="132" xr:uid="{00000000-0005-0000-0000-000085000000}"/>
    <cellStyle name="Normal 13" xfId="205" xr:uid="{00000000-0005-0000-0000-000086000000}"/>
    <cellStyle name="Normal 13 2" xfId="210" xr:uid="{00000000-0005-0000-0000-000087000000}"/>
    <cellStyle name="Normal 13 3" xfId="211" xr:uid="{00000000-0005-0000-0000-000088000000}"/>
    <cellStyle name="Normal 14" xfId="213" xr:uid="{00000000-0005-0000-0000-000089000000}"/>
    <cellStyle name="Normal 15" xfId="214" xr:uid="{C8ABA671-6F73-407C-9ABF-AEC71F876ED8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1" xr:uid="{00000000-0005-0000-0000-00008D000000}"/>
    <cellStyle name="Normal 2 4 2" xfId="204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2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ta" xfId="148" builtinId="10" customBuiltin="1"/>
    <cellStyle name="Nota 2" xfId="149" xr:uid="{00000000-0005-0000-0000-00009F000000}"/>
    <cellStyle name="Nota 3" xfId="150" xr:uid="{00000000-0005-0000-0000-0000A0000000}"/>
    <cellStyle name="Nota 4" xfId="151" xr:uid="{00000000-0005-0000-0000-0000A1000000}"/>
    <cellStyle name="Ruim" xfId="121" builtinId="27" customBuiltin="1"/>
    <cellStyle name="Saída" xfId="152" builtinId="21" customBuiltin="1"/>
    <cellStyle name="Saída 2" xfId="153" xr:uid="{00000000-0005-0000-0000-0000A3000000}"/>
    <cellStyle name="Saída 3" xfId="154" xr:uid="{00000000-0005-0000-0000-0000A4000000}"/>
    <cellStyle name="Saída 4" xfId="155" xr:uid="{00000000-0005-0000-0000-0000A5000000}"/>
    <cellStyle name="Separador de milhares 11" xfId="156" xr:uid="{00000000-0005-0000-0000-0000A6000000}"/>
    <cellStyle name="Separador de milhares 2" xfId="157" xr:uid="{00000000-0005-0000-0000-0000A7000000}"/>
    <cellStyle name="Separador de milhares 2 2" xfId="158" xr:uid="{00000000-0005-0000-0000-0000A8000000}"/>
    <cellStyle name="Separador de milhares 2 2 2" xfId="159" xr:uid="{00000000-0005-0000-0000-0000A9000000}"/>
    <cellStyle name="Separador de milhares 2 3" xfId="160" xr:uid="{00000000-0005-0000-0000-0000AA000000}"/>
    <cellStyle name="Separador de milhares 2 4" xfId="161" xr:uid="{00000000-0005-0000-0000-0000AB000000}"/>
    <cellStyle name="Separador de milhares 2 7" xfId="162" xr:uid="{00000000-0005-0000-0000-0000AC000000}"/>
    <cellStyle name="Separador de milhares 2 7 2" xfId="163" xr:uid="{00000000-0005-0000-0000-0000AD000000}"/>
    <cellStyle name="Separador de milhares 3" xfId="164" xr:uid="{00000000-0005-0000-0000-0000AE000000}"/>
    <cellStyle name="Separador de milhares 3 2" xfId="165" xr:uid="{00000000-0005-0000-0000-0000AF000000}"/>
    <cellStyle name="Separador de milhares 4" xfId="166" xr:uid="{00000000-0005-0000-0000-0000B0000000}"/>
    <cellStyle name="Separador de milhares 5" xfId="167" xr:uid="{00000000-0005-0000-0000-0000B1000000}"/>
    <cellStyle name="Separador de milhares 5 2" xfId="168" xr:uid="{00000000-0005-0000-0000-0000B2000000}"/>
    <cellStyle name="Separador de milhares 7" xfId="169" xr:uid="{00000000-0005-0000-0000-0000B3000000}"/>
    <cellStyle name="Separador de milhares 8" xfId="170" xr:uid="{00000000-0005-0000-0000-0000B4000000}"/>
    <cellStyle name="Texto de Aviso" xfId="171" builtinId="11" customBuiltin="1"/>
    <cellStyle name="Texto de Aviso 2" xfId="172" xr:uid="{00000000-0005-0000-0000-0000B6000000}"/>
    <cellStyle name="Texto de Aviso 3" xfId="173" xr:uid="{00000000-0005-0000-0000-0000B7000000}"/>
    <cellStyle name="Texto de Aviso 4" xfId="174" xr:uid="{00000000-0005-0000-0000-0000B8000000}"/>
    <cellStyle name="Texto Explicativo" xfId="175" builtinId="53" customBuiltin="1"/>
    <cellStyle name="Texto Explicativo 2" xfId="176" xr:uid="{00000000-0005-0000-0000-0000BA000000}"/>
    <cellStyle name="Texto Explicativo 3" xfId="177" xr:uid="{00000000-0005-0000-0000-0000BB000000}"/>
    <cellStyle name="Texto Explicativo 4" xfId="178" xr:uid="{00000000-0005-0000-0000-0000BC000000}"/>
    <cellStyle name="Título" xfId="179" builtinId="15" customBuiltin="1"/>
    <cellStyle name="Título 1" xfId="180" builtinId="16" customBuiltin="1"/>
    <cellStyle name="Título 1 2" xfId="181" xr:uid="{00000000-0005-0000-0000-0000BF000000}"/>
    <cellStyle name="Título 1 3" xfId="182" xr:uid="{00000000-0005-0000-0000-0000C0000000}"/>
    <cellStyle name="Título 1 4" xfId="183" xr:uid="{00000000-0005-0000-0000-0000C1000000}"/>
    <cellStyle name="Título 2" xfId="184" builtinId="17" customBuiltin="1"/>
    <cellStyle name="Título 2 2" xfId="185" xr:uid="{00000000-0005-0000-0000-0000C3000000}"/>
    <cellStyle name="Título 2 3" xfId="186" xr:uid="{00000000-0005-0000-0000-0000C4000000}"/>
    <cellStyle name="Título 2 4" xfId="187" xr:uid="{00000000-0005-0000-0000-0000C5000000}"/>
    <cellStyle name="Título 3" xfId="188" builtinId="18" customBuiltin="1"/>
    <cellStyle name="Título 3 2" xfId="189" xr:uid="{00000000-0005-0000-0000-0000C7000000}"/>
    <cellStyle name="Título 3 3" xfId="190" xr:uid="{00000000-0005-0000-0000-0000C8000000}"/>
    <cellStyle name="Título 3 4" xfId="191" xr:uid="{00000000-0005-0000-0000-0000C9000000}"/>
    <cellStyle name="Título 4" xfId="192" builtinId="19" customBuiltin="1"/>
    <cellStyle name="Título 4 2" xfId="193" xr:uid="{00000000-0005-0000-0000-0000CB000000}"/>
    <cellStyle name="Título 4 3" xfId="194" xr:uid="{00000000-0005-0000-0000-0000CC000000}"/>
    <cellStyle name="Título 4 4" xfId="195" xr:uid="{00000000-0005-0000-0000-0000CD000000}"/>
    <cellStyle name="Total" xfId="196" builtinId="25" customBuiltin="1"/>
    <cellStyle name="Total 2" xfId="197" xr:uid="{00000000-0005-0000-0000-0000CF000000}"/>
    <cellStyle name="Total 3" xfId="198" xr:uid="{00000000-0005-0000-0000-0000D0000000}"/>
    <cellStyle name="Total 4" xfId="199" xr:uid="{00000000-0005-0000-0000-0000D1000000}"/>
    <cellStyle name="Vírgula" xfId="200" builtinId="3"/>
    <cellStyle name="Vírgula 2" xfId="202" xr:uid="{00000000-0005-0000-0000-0000D3000000}"/>
    <cellStyle name="Vírgula 2 2" xfId="209" xr:uid="{00000000-0005-0000-0000-0000D4000000}"/>
    <cellStyle name="Vírgula 3" xfId="203" xr:uid="{00000000-0005-0000-0000-0000D5000000}"/>
    <cellStyle name="Vírgula 3 2" xfId="208" xr:uid="{00000000-0005-0000-0000-0000D6000000}"/>
    <cellStyle name="Vírgula 4" xfId="206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124905</xdr:colOff>
      <xdr:row>0</xdr:row>
      <xdr:rowOff>0</xdr:rowOff>
    </xdr:from>
    <xdr:to>
      <xdr:col>6</xdr:col>
      <xdr:colOff>795617</xdr:colOff>
      <xdr:row>0</xdr:row>
      <xdr:rowOff>640144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71E32E-3A0B-4983-A364-4A82703C6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05" y="0"/>
          <a:ext cx="10240536" cy="640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</xdr:rowOff>
    </xdr:from>
    <xdr:to>
      <xdr:col>8</xdr:col>
      <xdr:colOff>89647</xdr:colOff>
      <xdr:row>0</xdr:row>
      <xdr:rowOff>593913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7A7759-4014-468A-B559-E106A875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"/>
          <a:ext cx="10858500" cy="593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2</xdr:rowOff>
    </xdr:from>
    <xdr:to>
      <xdr:col>9</xdr:col>
      <xdr:colOff>1061357</xdr:colOff>
      <xdr:row>0</xdr:row>
      <xdr:rowOff>644684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6605AE-9081-42E8-BF2B-D8B838C6E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2"/>
          <a:ext cx="11054443" cy="644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714374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B213DB-ECE7-47DB-A4B9-77A1C42FDB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9944099" cy="621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nielas\AppData\Local\Microsoft\Windows\INetCache\Content.Outlook\514KTWMZ\DFC%20Perdizes.xlsx" TargetMode="External"/><Relationship Id="rId1" Type="http://schemas.openxmlformats.org/officeDocument/2006/relationships/externalLinkPath" Target="file:///C:\Users\danielas\AppData\Local\Microsoft\Windows\INetCache\Content.Outlook\514KTWMZ\DFC%20Perdiz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C- PERDIZES "/>
      <sheetName val="CONCILIAÇÃO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87CF-3602-4648-940F-BE3D61B03EE7}">
  <dimension ref="A1:G29"/>
  <sheetViews>
    <sheetView showGridLines="0" tabSelected="1" zoomScale="85" zoomScaleNormal="85" workbookViewId="0">
      <selection activeCell="V4" sqref="V4"/>
    </sheetView>
  </sheetViews>
  <sheetFormatPr defaultColWidth="6.85546875" defaultRowHeight="15" customHeight="1" x14ac:dyDescent="0.2"/>
  <cols>
    <col min="1" max="1" width="72.7109375" style="1" customWidth="1"/>
    <col min="2" max="2" width="14" style="1" customWidth="1"/>
    <col min="3" max="3" width="16.42578125" style="1" customWidth="1"/>
    <col min="4" max="7" width="13.42578125" style="1" bestFit="1" customWidth="1"/>
    <col min="8" max="16384" width="6.85546875" style="1"/>
  </cols>
  <sheetData>
    <row r="1" spans="1:7" s="2" customFormat="1" ht="66" customHeight="1" x14ac:dyDescent="0.2"/>
    <row r="2" spans="1:7" s="3" customFormat="1" ht="20.100000000000001" customHeight="1" x14ac:dyDescent="0.2">
      <c r="A2" s="31" t="s">
        <v>34</v>
      </c>
      <c r="B2" s="31"/>
      <c r="C2" s="31"/>
      <c r="D2" s="31"/>
      <c r="E2" s="31"/>
      <c r="F2" s="31"/>
      <c r="G2" s="31"/>
    </row>
    <row r="3" spans="1:7" s="3" customFormat="1" ht="20.100000000000001" customHeight="1" x14ac:dyDescent="0.2">
      <c r="A3" s="30" t="s">
        <v>17</v>
      </c>
      <c r="B3" s="30"/>
      <c r="C3" s="30"/>
      <c r="D3" s="30"/>
      <c r="E3" s="30"/>
      <c r="F3" s="30"/>
      <c r="G3" s="30"/>
    </row>
    <row r="4" spans="1:7" s="3" customFormat="1" ht="20.100000000000001" customHeight="1" x14ac:dyDescent="0.2">
      <c r="A4" s="30" t="s">
        <v>42</v>
      </c>
      <c r="B4" s="30"/>
      <c r="C4" s="30"/>
      <c r="D4" s="30"/>
      <c r="E4" s="30"/>
      <c r="F4" s="30"/>
      <c r="G4" s="30"/>
    </row>
    <row r="5" spans="1:7" s="3" customFormat="1" ht="15" customHeight="1" x14ac:dyDescent="0.2">
      <c r="A5" s="28"/>
      <c r="B5" s="28"/>
      <c r="C5" s="28"/>
      <c r="D5" s="28"/>
      <c r="E5" s="28"/>
      <c r="F5" s="28"/>
      <c r="G5" s="28"/>
    </row>
    <row r="6" spans="1:7" s="3" customFormat="1" ht="24.95" customHeight="1" x14ac:dyDescent="0.2">
      <c r="A6" s="28"/>
      <c r="B6" s="29" t="s">
        <v>35</v>
      </c>
      <c r="C6" s="29" t="s">
        <v>36</v>
      </c>
      <c r="D6" s="29" t="s">
        <v>38</v>
      </c>
      <c r="E6" s="29" t="s">
        <v>39</v>
      </c>
      <c r="F6" s="29" t="s">
        <v>40</v>
      </c>
      <c r="G6" s="29" t="s">
        <v>41</v>
      </c>
    </row>
    <row r="7" spans="1:7" s="2" customFormat="1" ht="15" customHeight="1" x14ac:dyDescent="0.2"/>
    <row r="8" spans="1:7" s="5" customFormat="1" ht="24.95" customHeight="1" x14ac:dyDescent="0.2">
      <c r="A8" s="10" t="s">
        <v>2</v>
      </c>
      <c r="B8" s="11">
        <f t="shared" ref="B8:G8" si="0">B9+B15</f>
        <v>13825170.420000002</v>
      </c>
      <c r="C8" s="11">
        <f t="shared" si="0"/>
        <v>15958537.159999998</v>
      </c>
      <c r="D8" s="11">
        <f t="shared" si="0"/>
        <v>17775042.779999997</v>
      </c>
      <c r="E8" s="11">
        <f t="shared" si="0"/>
        <v>19229785.48</v>
      </c>
      <c r="F8" s="11">
        <f t="shared" si="0"/>
        <v>20229182.119999997</v>
      </c>
      <c r="G8" s="11">
        <f t="shared" si="0"/>
        <v>21609671.329999998</v>
      </c>
    </row>
    <row r="9" spans="1:7" s="5" customFormat="1" ht="24.95" customHeight="1" x14ac:dyDescent="0.2">
      <c r="A9" s="12" t="s">
        <v>3</v>
      </c>
      <c r="B9" s="13">
        <f t="shared" ref="B9:G9" si="1">SUM(B10:B14)</f>
        <v>13463225.500000002</v>
      </c>
      <c r="C9" s="13">
        <f t="shared" si="1"/>
        <v>15468584.129999999</v>
      </c>
      <c r="D9" s="13">
        <f t="shared" si="1"/>
        <v>17052515.449999999</v>
      </c>
      <c r="E9" s="13">
        <f t="shared" si="1"/>
        <v>18495342.289999999</v>
      </c>
      <c r="F9" s="13">
        <f t="shared" si="1"/>
        <v>19483840.299999997</v>
      </c>
      <c r="G9" s="13">
        <f t="shared" si="1"/>
        <v>20623121.009999998</v>
      </c>
    </row>
    <row r="10" spans="1:7" s="5" customFormat="1" ht="24.95" customHeight="1" x14ac:dyDescent="0.2">
      <c r="A10" s="6" t="s">
        <v>25</v>
      </c>
      <c r="B10" s="14">
        <v>9306969.3200000003</v>
      </c>
      <c r="C10" s="14">
        <v>9675481.0099999998</v>
      </c>
      <c r="D10" s="14">
        <v>9813397.3399999999</v>
      </c>
      <c r="E10" s="14">
        <v>9818731.4999999981</v>
      </c>
      <c r="F10" s="14">
        <v>9088306.0000000019</v>
      </c>
      <c r="G10" s="14">
        <v>8569014.299999997</v>
      </c>
    </row>
    <row r="11" spans="1:7" s="5" customFormat="1" ht="24.95" customHeight="1" x14ac:dyDescent="0.2">
      <c r="A11" s="6" t="s">
        <v>27</v>
      </c>
      <c r="B11" s="14">
        <v>1622000</v>
      </c>
      <c r="C11" s="14">
        <v>3244000</v>
      </c>
      <c r="D11" s="14">
        <v>4866000</v>
      </c>
      <c r="E11" s="14">
        <v>6488000</v>
      </c>
      <c r="F11" s="14">
        <v>8110000</v>
      </c>
      <c r="G11" s="14">
        <v>9732000</v>
      </c>
    </row>
    <row r="12" spans="1:7" s="5" customFormat="1" ht="24.95" customHeight="1" x14ac:dyDescent="0.2">
      <c r="A12" s="6" t="s">
        <v>32</v>
      </c>
      <c r="B12" s="14">
        <v>2271581.8500000006</v>
      </c>
      <c r="C12" s="14">
        <v>2273325.6800000002</v>
      </c>
      <c r="D12" s="14">
        <v>2091819.45</v>
      </c>
      <c r="E12" s="14">
        <v>1916273.33</v>
      </c>
      <c r="F12" s="14">
        <v>1907673.4700000002</v>
      </c>
      <c r="G12" s="14">
        <v>1858374.94</v>
      </c>
    </row>
    <row r="13" spans="1:7" s="5" customFormat="1" ht="24.95" customHeight="1" x14ac:dyDescent="0.2">
      <c r="A13" s="6" t="s">
        <v>30</v>
      </c>
      <c r="B13" s="14">
        <v>10576.920000000002</v>
      </c>
      <c r="C13" s="14">
        <v>6107.79</v>
      </c>
      <c r="D13" s="14">
        <v>1638.6599999999999</v>
      </c>
      <c r="E13" s="14">
        <v>0</v>
      </c>
      <c r="F13" s="14">
        <v>44961.11</v>
      </c>
      <c r="G13" s="14">
        <v>44178.75</v>
      </c>
    </row>
    <row r="14" spans="1:7" s="5" customFormat="1" ht="24.95" customHeight="1" x14ac:dyDescent="0.2">
      <c r="A14" s="6" t="s">
        <v>7</v>
      </c>
      <c r="B14" s="14">
        <v>252097.41</v>
      </c>
      <c r="C14" s="14">
        <v>269669.65000000002</v>
      </c>
      <c r="D14" s="14">
        <v>279660</v>
      </c>
      <c r="E14" s="14">
        <v>272337.45999999996</v>
      </c>
      <c r="F14" s="14">
        <v>332899.72000000003</v>
      </c>
      <c r="G14" s="14">
        <v>419553.02</v>
      </c>
    </row>
    <row r="15" spans="1:7" s="5" customFormat="1" ht="24.95" customHeight="1" x14ac:dyDescent="0.2">
      <c r="A15" s="12" t="s">
        <v>8</v>
      </c>
      <c r="B15" s="13">
        <f t="shared" ref="B15:G15" si="2">B16</f>
        <v>361944.92</v>
      </c>
      <c r="C15" s="13">
        <f t="shared" si="2"/>
        <v>489953.02999999997</v>
      </c>
      <c r="D15" s="13">
        <f t="shared" si="2"/>
        <v>722527.33</v>
      </c>
      <c r="E15" s="13">
        <f t="shared" si="2"/>
        <v>734443.19</v>
      </c>
      <c r="F15" s="13">
        <f t="shared" si="2"/>
        <v>745341.82</v>
      </c>
      <c r="G15" s="13">
        <f t="shared" si="2"/>
        <v>986550.32</v>
      </c>
    </row>
    <row r="16" spans="1:7" s="5" customFormat="1" ht="24.95" customHeight="1" x14ac:dyDescent="0.2">
      <c r="A16" s="6" t="s">
        <v>21</v>
      </c>
      <c r="B16" s="14">
        <v>361944.92</v>
      </c>
      <c r="C16" s="14">
        <v>489953.02999999997</v>
      </c>
      <c r="D16" s="14">
        <v>722527.33</v>
      </c>
      <c r="E16" s="14">
        <v>734443.19</v>
      </c>
      <c r="F16" s="14">
        <v>745341.82</v>
      </c>
      <c r="G16" s="14">
        <v>986550.32</v>
      </c>
    </row>
    <row r="17" spans="1:7" s="5" customFormat="1" ht="15" customHeight="1" x14ac:dyDescent="0.2">
      <c r="A17" s="6"/>
      <c r="B17" s="14"/>
      <c r="C17" s="14"/>
      <c r="D17" s="14"/>
      <c r="E17" s="14"/>
      <c r="F17" s="14"/>
      <c r="G17" s="14"/>
    </row>
    <row r="18" spans="1:7" s="5" customFormat="1" ht="24.95" customHeight="1" x14ac:dyDescent="0.2">
      <c r="A18" s="10" t="s">
        <v>4</v>
      </c>
      <c r="B18" s="11">
        <f t="shared" ref="B18:G18" si="3">B19+B25</f>
        <v>13825170.389999997</v>
      </c>
      <c r="C18" s="11">
        <f t="shared" si="3"/>
        <v>15958536.989999995</v>
      </c>
      <c r="D18" s="11">
        <f t="shared" si="3"/>
        <v>17775043.100000001</v>
      </c>
      <c r="E18" s="11">
        <f t="shared" si="3"/>
        <v>19229785.169999998</v>
      </c>
      <c r="F18" s="11">
        <f t="shared" si="3"/>
        <v>20229182.109999999</v>
      </c>
      <c r="G18" s="11">
        <f t="shared" si="3"/>
        <v>21609670.999999996</v>
      </c>
    </row>
    <row r="19" spans="1:7" s="5" customFormat="1" ht="24.95" customHeight="1" x14ac:dyDescent="0.2">
      <c r="A19" s="12" t="s">
        <v>3</v>
      </c>
      <c r="B19" s="13">
        <f t="shared" ref="B19:G19" si="4">SUM(B20:B24)</f>
        <v>7504673.1200000001</v>
      </c>
      <c r="C19" s="13">
        <f t="shared" si="4"/>
        <v>8332609.9699999997</v>
      </c>
      <c r="D19" s="13">
        <f t="shared" si="4"/>
        <v>9055196.4199999999</v>
      </c>
      <c r="E19" s="13">
        <f t="shared" si="4"/>
        <v>9314646.9399999995</v>
      </c>
      <c r="F19" s="13">
        <f t="shared" si="4"/>
        <v>10093389.300000003</v>
      </c>
      <c r="G19" s="13">
        <f t="shared" si="4"/>
        <v>11445791.93</v>
      </c>
    </row>
    <row r="20" spans="1:7" s="5" customFormat="1" ht="24.95" customHeight="1" x14ac:dyDescent="0.2">
      <c r="A20" s="6" t="s">
        <v>5</v>
      </c>
      <c r="B20" s="14">
        <v>798981.83</v>
      </c>
      <c r="C20" s="14">
        <v>808345.75000000023</v>
      </c>
      <c r="D20" s="14">
        <v>766102.42999999993</v>
      </c>
      <c r="E20" s="14">
        <v>512807</v>
      </c>
      <c r="F20" s="14">
        <v>520283.99999999988</v>
      </c>
      <c r="G20" s="14">
        <v>875073.90999999992</v>
      </c>
    </row>
    <row r="21" spans="1:7" s="5" customFormat="1" ht="24.95" customHeight="1" x14ac:dyDescent="0.2">
      <c r="A21" s="6" t="s">
        <v>9</v>
      </c>
      <c r="B21" s="14">
        <v>71250.509999999776</v>
      </c>
      <c r="C21" s="14">
        <v>122749.16000000015</v>
      </c>
      <c r="D21" s="14">
        <v>241306.94000000018</v>
      </c>
      <c r="E21" s="14">
        <v>45966.739999999991</v>
      </c>
      <c r="F21" s="14">
        <v>164668.47999999998</v>
      </c>
      <c r="G21" s="14">
        <v>305884</v>
      </c>
    </row>
    <row r="22" spans="1:7" s="5" customFormat="1" ht="24.95" customHeight="1" x14ac:dyDescent="0.2">
      <c r="A22" s="6" t="s">
        <v>12</v>
      </c>
      <c r="B22" s="14">
        <v>5855679.54</v>
      </c>
      <c r="C22" s="14">
        <v>6575044.3300000001</v>
      </c>
      <c r="D22" s="14">
        <v>7211530.6399999997</v>
      </c>
      <c r="E22" s="14">
        <v>7888735.7799999993</v>
      </c>
      <c r="F22" s="14">
        <v>8456503.0100000016</v>
      </c>
      <c r="G22" s="14">
        <v>9243673.0600000005</v>
      </c>
    </row>
    <row r="23" spans="1:7" s="5" customFormat="1" ht="24.95" customHeight="1" x14ac:dyDescent="0.2">
      <c r="A23" s="6" t="s">
        <v>10</v>
      </c>
      <c r="B23" s="14">
        <v>751110.24000000011</v>
      </c>
      <c r="C23" s="14">
        <v>790230.00999999989</v>
      </c>
      <c r="D23" s="14">
        <v>794069.14</v>
      </c>
      <c r="E23" s="14">
        <v>813571.27000000014</v>
      </c>
      <c r="F23" s="14">
        <v>886942.32</v>
      </c>
      <c r="G23" s="14">
        <v>937614.51</v>
      </c>
    </row>
    <row r="24" spans="1:7" s="5" customFormat="1" ht="24.95" customHeight="1" x14ac:dyDescent="0.2">
      <c r="A24" s="6" t="s">
        <v>18</v>
      </c>
      <c r="B24" s="14">
        <v>27651</v>
      </c>
      <c r="C24" s="14">
        <v>36240.720000000001</v>
      </c>
      <c r="D24" s="14">
        <v>42187.270000000004</v>
      </c>
      <c r="E24" s="14">
        <v>53566.15</v>
      </c>
      <c r="F24" s="14">
        <v>64991.49</v>
      </c>
      <c r="G24" s="14">
        <v>83546.450000000012</v>
      </c>
    </row>
    <row r="25" spans="1:7" s="5" customFormat="1" ht="24.95" customHeight="1" x14ac:dyDescent="0.2">
      <c r="A25" s="12" t="s">
        <v>13</v>
      </c>
      <c r="B25" s="13">
        <f t="shared" ref="B25:G25" si="5">SUM(B26:B27)</f>
        <v>6320497.2699999968</v>
      </c>
      <c r="C25" s="13">
        <f t="shared" si="5"/>
        <v>7625927.0199999958</v>
      </c>
      <c r="D25" s="13">
        <f t="shared" si="5"/>
        <v>8719846.6799999997</v>
      </c>
      <c r="E25" s="13">
        <f t="shared" si="5"/>
        <v>9915138.2299999986</v>
      </c>
      <c r="F25" s="13">
        <f t="shared" si="5"/>
        <v>10135792.809999999</v>
      </c>
      <c r="G25" s="13">
        <f t="shared" si="5"/>
        <v>10163879.069999997</v>
      </c>
    </row>
    <row r="26" spans="1:7" s="5" customFormat="1" ht="24.95" customHeight="1" x14ac:dyDescent="0.2">
      <c r="A26" s="6" t="s">
        <v>26</v>
      </c>
      <c r="B26" s="14">
        <v>4498917.5199999977</v>
      </c>
      <c r="C26" s="14">
        <v>4498917.5199999977</v>
      </c>
      <c r="D26" s="14">
        <v>4498917.5200000005</v>
      </c>
      <c r="E26" s="14">
        <v>4498917.5199999996</v>
      </c>
      <c r="F26" s="14">
        <v>4498917.5199999996</v>
      </c>
      <c r="G26" s="14">
        <v>4498917.5199999996</v>
      </c>
    </row>
    <row r="27" spans="1:7" s="5" customFormat="1" ht="24.95" customHeight="1" x14ac:dyDescent="0.2">
      <c r="A27" s="6" t="s">
        <v>15</v>
      </c>
      <c r="B27" s="14">
        <v>1821579.7499999993</v>
      </c>
      <c r="C27" s="14">
        <v>3127009.4999999986</v>
      </c>
      <c r="D27" s="14">
        <v>4220929.1599999992</v>
      </c>
      <c r="E27" s="14">
        <v>5416220.709999999</v>
      </c>
      <c r="F27" s="14">
        <v>5636875.2899999982</v>
      </c>
      <c r="G27" s="14">
        <v>5664961.5499999961</v>
      </c>
    </row>
    <row r="29" spans="1:7" ht="14.25" customHeight="1" x14ac:dyDescent="0.2"/>
  </sheetData>
  <mergeCells count="3">
    <mergeCell ref="A4:G4"/>
    <mergeCell ref="A3:G3"/>
    <mergeCell ref="A2:G2"/>
  </mergeCells>
  <printOptions horizontalCentered="1"/>
  <pageMargins left="0.59055118110236227" right="0.59055118110236227" top="0.98425196850393704" bottom="0.59055118110236227" header="0.70866141732283472" footer="0.51181102362204722"/>
  <pageSetup paperSize="9" scale="65" orientation="landscape" r:id="rId1"/>
  <headerFooter>
    <oddFooter>&amp;C&amp;"Verdana,Normal"&amp;8&amp;P de &amp;N</oddFooter>
  </headerFooter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BA1A-C3F2-43CA-A32F-8A08B4A386EA}">
  <dimension ref="A1:N34"/>
  <sheetViews>
    <sheetView showGridLines="0" zoomScale="85" zoomScaleNormal="85" workbookViewId="0">
      <selection activeCell="G8" sqref="G8"/>
    </sheetView>
  </sheetViews>
  <sheetFormatPr defaultColWidth="6.85546875" defaultRowHeight="15" customHeight="1" x14ac:dyDescent="0.2"/>
  <cols>
    <col min="1" max="1" width="47.5703125" style="2" bestFit="1" customWidth="1"/>
    <col min="2" max="2" width="12.85546875" style="2" bestFit="1" customWidth="1"/>
    <col min="3" max="3" width="17.140625" style="2" bestFit="1" customWidth="1"/>
    <col min="4" max="7" width="17.140625" style="2" customWidth="1"/>
    <col min="8" max="8" width="15.5703125" style="2" customWidth="1"/>
    <col min="9" max="16384" width="6.85546875" style="2"/>
  </cols>
  <sheetData>
    <row r="1" spans="1:14" ht="66" customHeight="1" x14ac:dyDescent="0.2"/>
    <row r="2" spans="1:14" s="3" customFormat="1" ht="20.100000000000001" customHeight="1" x14ac:dyDescent="0.2">
      <c r="A2" s="31" t="s">
        <v>34</v>
      </c>
      <c r="B2" s="31"/>
      <c r="C2" s="31"/>
      <c r="D2" s="31"/>
      <c r="E2" s="31"/>
      <c r="F2" s="31"/>
      <c r="G2" s="31"/>
      <c r="H2" s="31"/>
      <c r="I2" s="26"/>
      <c r="J2" s="26"/>
      <c r="K2" s="26"/>
      <c r="L2" s="26"/>
    </row>
    <row r="3" spans="1:14" s="3" customFormat="1" ht="20.100000000000001" customHeight="1" x14ac:dyDescent="0.2">
      <c r="A3" s="30" t="s">
        <v>17</v>
      </c>
      <c r="B3" s="30"/>
      <c r="C3" s="30"/>
      <c r="D3" s="30"/>
      <c r="E3" s="30"/>
      <c r="F3" s="30"/>
      <c r="G3" s="30"/>
      <c r="H3" s="30"/>
      <c r="I3" s="27"/>
      <c r="J3" s="27"/>
      <c r="K3" s="27"/>
      <c r="L3" s="27"/>
    </row>
    <row r="4" spans="1:14" s="3" customFormat="1" ht="20.100000000000001" customHeight="1" x14ac:dyDescent="0.2">
      <c r="A4" s="30" t="s">
        <v>43</v>
      </c>
      <c r="B4" s="30"/>
      <c r="C4" s="30"/>
      <c r="D4" s="30"/>
      <c r="E4" s="30"/>
      <c r="F4" s="30"/>
      <c r="G4" s="30"/>
      <c r="H4" s="30"/>
      <c r="I4" s="27"/>
      <c r="J4" s="27"/>
      <c r="K4" s="27"/>
      <c r="L4" s="27"/>
      <c r="M4" s="27"/>
      <c r="N4" s="27"/>
    </row>
    <row r="5" spans="1:14" s="3" customFormat="1" ht="15" customHeight="1" x14ac:dyDescent="0.2">
      <c r="A5" s="28"/>
      <c r="B5" s="28"/>
      <c r="C5" s="28"/>
      <c r="D5" s="28"/>
      <c r="E5" s="28"/>
      <c r="F5" s="28"/>
      <c r="G5" s="28"/>
      <c r="H5" s="28"/>
      <c r="I5" s="27"/>
      <c r="J5" s="27"/>
      <c r="K5" s="27"/>
      <c r="L5" s="27"/>
      <c r="M5" s="27"/>
      <c r="N5" s="27"/>
    </row>
    <row r="6" spans="1:14" s="3" customFormat="1" ht="16.5" customHeight="1" x14ac:dyDescent="0.2">
      <c r="A6" s="28"/>
      <c r="B6" s="29" t="s">
        <v>35</v>
      </c>
      <c r="C6" s="29" t="s">
        <v>36</v>
      </c>
      <c r="D6" s="29" t="s">
        <v>38</v>
      </c>
      <c r="E6" s="29" t="s">
        <v>39</v>
      </c>
      <c r="F6" s="29" t="s">
        <v>40</v>
      </c>
      <c r="G6" s="29" t="s">
        <v>41</v>
      </c>
      <c r="H6" s="29" t="s">
        <v>37</v>
      </c>
      <c r="I6" s="27"/>
      <c r="J6" s="27"/>
      <c r="K6" s="27"/>
      <c r="L6" s="27"/>
      <c r="M6" s="27"/>
      <c r="N6" s="27"/>
    </row>
    <row r="7" spans="1:14" ht="15" customHeight="1" x14ac:dyDescent="0.2">
      <c r="A7" s="4"/>
      <c r="B7" s="4"/>
    </row>
    <row r="8" spans="1:14" s="5" customFormat="1" ht="24.95" customHeight="1" x14ac:dyDescent="0.2">
      <c r="A8" s="10" t="s">
        <v>0</v>
      </c>
      <c r="B8" s="11">
        <f t="shared" ref="B8:G8" si="0">SUM(B9:B11)</f>
        <v>7691353.3499999996</v>
      </c>
      <c r="C8" s="11">
        <f t="shared" si="0"/>
        <v>7696118.7699999996</v>
      </c>
      <c r="D8" s="11">
        <f t="shared" si="0"/>
        <v>7704194.9800000004</v>
      </c>
      <c r="E8" s="11">
        <f t="shared" si="0"/>
        <v>7713501.7400000002</v>
      </c>
      <c r="F8" s="11">
        <f t="shared" si="0"/>
        <v>7718058.6299999999</v>
      </c>
      <c r="G8" s="11">
        <f t="shared" si="0"/>
        <v>7715323.6299999999</v>
      </c>
      <c r="H8" s="11">
        <f>SUM(B8:G8)</f>
        <v>46238551.100000009</v>
      </c>
      <c r="I8" s="8"/>
      <c r="K8" s="15"/>
    </row>
    <row r="9" spans="1:14" s="5" customFormat="1" ht="24.95" customHeight="1" x14ac:dyDescent="0.2">
      <c r="A9" s="6" t="s">
        <v>17</v>
      </c>
      <c r="B9" s="14">
        <v>7622000</v>
      </c>
      <c r="C9" s="14">
        <v>7622000</v>
      </c>
      <c r="D9" s="14">
        <v>7622000</v>
      </c>
      <c r="E9" s="14">
        <v>7622000</v>
      </c>
      <c r="F9" s="14">
        <v>7622000</v>
      </c>
      <c r="G9" s="14">
        <v>7622000</v>
      </c>
      <c r="H9" s="14">
        <f>SUM(B9:G9)</f>
        <v>45732000</v>
      </c>
    </row>
    <row r="10" spans="1:14" s="5" customFormat="1" ht="24.95" customHeight="1" x14ac:dyDescent="0.2">
      <c r="A10" s="6" t="s">
        <v>29</v>
      </c>
      <c r="B10" s="14">
        <v>738.96</v>
      </c>
      <c r="C10" s="14">
        <v>150.18</v>
      </c>
      <c r="D10" s="14">
        <v>52</v>
      </c>
      <c r="E10" s="14">
        <v>29</v>
      </c>
      <c r="F10" s="14">
        <v>3695.55</v>
      </c>
      <c r="G10" s="14">
        <v>14</v>
      </c>
      <c r="H10" s="14">
        <f>SUM(B10:G10)</f>
        <v>4679.6900000000005</v>
      </c>
    </row>
    <row r="11" spans="1:14" s="5" customFormat="1" ht="24.95" customHeight="1" x14ac:dyDescent="0.2">
      <c r="A11" s="6" t="s">
        <v>28</v>
      </c>
      <c r="B11" s="14">
        <v>68614.39</v>
      </c>
      <c r="C11" s="14">
        <v>73968.590000000011</v>
      </c>
      <c r="D11" s="14">
        <v>82142.98000000001</v>
      </c>
      <c r="E11" s="14">
        <v>91472.74</v>
      </c>
      <c r="F11" s="14">
        <v>92363.08</v>
      </c>
      <c r="G11" s="14">
        <v>93309.63</v>
      </c>
      <c r="H11" s="14">
        <f>SUM(B11:G11)</f>
        <v>501871.41000000003</v>
      </c>
    </row>
    <row r="12" spans="1:14" s="5" customFormat="1" ht="15" customHeight="1" x14ac:dyDescent="0.2">
      <c r="A12" s="6"/>
      <c r="B12" s="21"/>
      <c r="C12" s="21"/>
      <c r="D12" s="21"/>
      <c r="E12" s="21"/>
      <c r="F12" s="21"/>
      <c r="G12" s="21"/>
      <c r="H12" s="21"/>
      <c r="J12" s="9"/>
      <c r="K12" s="7"/>
    </row>
    <row r="13" spans="1:14" s="5" customFormat="1" ht="24.95" customHeight="1" x14ac:dyDescent="0.2">
      <c r="A13" s="10" t="s">
        <v>1</v>
      </c>
      <c r="B13" s="11">
        <f t="shared" ref="B13:G13" si="1">SUM(B14:B21)</f>
        <v>-5921301.4000000013</v>
      </c>
      <c r="C13" s="11">
        <f t="shared" si="1"/>
        <v>-6492244.2800000003</v>
      </c>
      <c r="D13" s="11">
        <f t="shared" si="1"/>
        <v>-6654783.96</v>
      </c>
      <c r="E13" s="11">
        <f t="shared" si="1"/>
        <v>-6601372.3600000003</v>
      </c>
      <c r="F13" s="11">
        <f t="shared" si="1"/>
        <v>-7603489.8899999987</v>
      </c>
      <c r="G13" s="11">
        <f t="shared" si="1"/>
        <v>-7775619.1700000009</v>
      </c>
      <c r="H13" s="11">
        <f>SUM(B13:G13)</f>
        <v>-41048811.060000002</v>
      </c>
      <c r="I13" s="8"/>
      <c r="K13" s="15"/>
    </row>
    <row r="14" spans="1:14" s="5" customFormat="1" ht="24.95" customHeight="1" x14ac:dyDescent="0.2">
      <c r="A14" s="16" t="s">
        <v>16</v>
      </c>
      <c r="B14" s="22">
        <v>-4164496.9800000004</v>
      </c>
      <c r="C14" s="22">
        <v>-4507656.6900000004</v>
      </c>
      <c r="D14" s="22">
        <v>-4756383.33</v>
      </c>
      <c r="E14" s="22">
        <v>-4941513.62</v>
      </c>
      <c r="F14" s="22">
        <v>-5033824.03</v>
      </c>
      <c r="G14" s="22">
        <v>-5422934.5700000012</v>
      </c>
      <c r="H14" s="22">
        <f>SUM(B14:G14)</f>
        <v>-28826809.220000003</v>
      </c>
    </row>
    <row r="15" spans="1:14" s="5" customFormat="1" ht="24.95" customHeight="1" x14ac:dyDescent="0.2">
      <c r="A15" s="17" t="s">
        <v>20</v>
      </c>
      <c r="B15" s="14">
        <v>-1053602.4400000002</v>
      </c>
      <c r="C15" s="14">
        <v>-1137926.6400000001</v>
      </c>
      <c r="D15" s="14">
        <v>-1026647.04</v>
      </c>
      <c r="E15" s="14">
        <v>-968166.11000000022</v>
      </c>
      <c r="F15" s="14">
        <v>-1244580.7200000002</v>
      </c>
      <c r="G15" s="14">
        <v>-1393937.08</v>
      </c>
      <c r="H15" s="14">
        <f>SUM(B15:G15)</f>
        <v>-6824860.0300000012</v>
      </c>
    </row>
    <row r="16" spans="1:14" s="5" customFormat="1" ht="24.95" customHeight="1" x14ac:dyDescent="0.2">
      <c r="A16" s="17" t="s">
        <v>19</v>
      </c>
      <c r="B16" s="14">
        <v>-620719.93999999994</v>
      </c>
      <c r="C16" s="14">
        <v>-749258.46000000008</v>
      </c>
      <c r="D16" s="14">
        <v>-777727.47000000009</v>
      </c>
      <c r="E16" s="14">
        <v>-598039.72000000009</v>
      </c>
      <c r="F16" s="14">
        <v>-1227884.44</v>
      </c>
      <c r="G16" s="14">
        <v>-854175.22</v>
      </c>
      <c r="H16" s="14">
        <f t="shared" ref="H16:H21" si="2">SUM(B16:G16)</f>
        <v>-4827805.25</v>
      </c>
    </row>
    <row r="17" spans="1:8" s="5" customFormat="1" ht="24.95" customHeight="1" x14ac:dyDescent="0.2">
      <c r="A17" s="17" t="s">
        <v>31</v>
      </c>
      <c r="B17" s="14">
        <v>-55528.289999999994</v>
      </c>
      <c r="C17" s="14">
        <v>-69012.69</v>
      </c>
      <c r="D17" s="14">
        <v>-68712.83</v>
      </c>
      <c r="E17" s="14">
        <v>-71995.200000000012</v>
      </c>
      <c r="F17" s="14">
        <v>-72298</v>
      </c>
      <c r="G17" s="14">
        <v>-68753.350000000006</v>
      </c>
      <c r="H17" s="14">
        <f t="shared" si="2"/>
        <v>-406300.36</v>
      </c>
    </row>
    <row r="18" spans="1:8" s="5" customFormat="1" ht="24.95" customHeight="1" x14ac:dyDescent="0.2">
      <c r="A18" s="17" t="s">
        <v>33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2"/>
        <v>0</v>
      </c>
    </row>
    <row r="19" spans="1:8" s="5" customFormat="1" ht="24.95" customHeight="1" x14ac:dyDescent="0.2">
      <c r="A19" s="17" t="s">
        <v>23</v>
      </c>
      <c r="B19" s="14">
        <v>-6962.5199999999995</v>
      </c>
      <c r="C19" s="14">
        <v>-8451.41</v>
      </c>
      <c r="D19" s="14">
        <v>-7780.68</v>
      </c>
      <c r="E19" s="14">
        <v>-5974.7199999999993</v>
      </c>
      <c r="F19" s="14">
        <v>-8924.2200000000012</v>
      </c>
      <c r="G19" s="14">
        <v>-10940.630000000001</v>
      </c>
      <c r="H19" s="14">
        <f t="shared" si="2"/>
        <v>-49034.180000000008</v>
      </c>
    </row>
    <row r="20" spans="1:8" s="5" customFormat="1" ht="24.95" customHeight="1" x14ac:dyDescent="0.2">
      <c r="A20" s="17" t="s">
        <v>22</v>
      </c>
      <c r="B20" s="14">
        <v>-3536.41</v>
      </c>
      <c r="C20" s="14">
        <v>-4714.79</v>
      </c>
      <c r="D20" s="14">
        <v>-7681.7</v>
      </c>
      <c r="E20" s="14">
        <v>-7846.4000000000005</v>
      </c>
      <c r="F20" s="14">
        <v>-8028.4599999999991</v>
      </c>
      <c r="G20" s="14">
        <v>-8164.33</v>
      </c>
      <c r="H20" s="14">
        <f t="shared" si="2"/>
        <v>-39972.090000000004</v>
      </c>
    </row>
    <row r="21" spans="1:8" s="5" customFormat="1" ht="24.95" customHeight="1" x14ac:dyDescent="0.2">
      <c r="A21" s="17" t="s">
        <v>24</v>
      </c>
      <c r="B21" s="14">
        <v>-16454.82</v>
      </c>
      <c r="C21" s="14">
        <v>-15223.6</v>
      </c>
      <c r="D21" s="14">
        <v>-9850.91</v>
      </c>
      <c r="E21" s="14">
        <v>-7836.59</v>
      </c>
      <c r="F21" s="14">
        <v>-7950.0199999999995</v>
      </c>
      <c r="G21" s="14">
        <v>-16713.989999999998</v>
      </c>
      <c r="H21" s="14">
        <f t="shared" si="2"/>
        <v>-74029.929999999993</v>
      </c>
    </row>
    <row r="22" spans="1:8" s="5" customFormat="1" ht="15" customHeight="1" x14ac:dyDescent="0.2">
      <c r="A22" s="6"/>
      <c r="B22" s="23"/>
      <c r="C22" s="23"/>
      <c r="D22" s="23"/>
      <c r="E22" s="23"/>
      <c r="F22" s="23"/>
      <c r="G22" s="23"/>
      <c r="H22" s="23"/>
    </row>
    <row r="23" spans="1:8" s="5" customFormat="1" ht="24.95" customHeight="1" x14ac:dyDescent="0.2">
      <c r="A23" s="10" t="s">
        <v>14</v>
      </c>
      <c r="B23" s="11">
        <f t="shared" ref="B23:D23" si="3">B8+B13</f>
        <v>1770051.9499999983</v>
      </c>
      <c r="C23" s="11">
        <f t="shared" si="3"/>
        <v>1203874.4899999993</v>
      </c>
      <c r="D23" s="11">
        <f t="shared" si="3"/>
        <v>1049411.0200000005</v>
      </c>
      <c r="E23" s="11">
        <f>E8+E13</f>
        <v>1112129.3799999999</v>
      </c>
      <c r="F23" s="11">
        <f>F8+F13</f>
        <v>114568.74000000115</v>
      </c>
      <c r="G23" s="11">
        <f>G8+G13</f>
        <v>-60295.540000000969</v>
      </c>
      <c r="H23" s="11">
        <f>H8+H13</f>
        <v>5189740.0400000066</v>
      </c>
    </row>
    <row r="24" spans="1:8" s="5" customFormat="1" ht="15" customHeight="1" x14ac:dyDescent="0.2">
      <c r="A24" s="18"/>
      <c r="B24" s="22"/>
      <c r="C24" s="22"/>
      <c r="D24" s="22"/>
      <c r="E24" s="22"/>
      <c r="F24" s="22"/>
      <c r="G24" s="22"/>
      <c r="H24" s="22"/>
    </row>
    <row r="25" spans="1:8" s="5" customFormat="1" ht="24.95" customHeight="1" x14ac:dyDescent="0.2">
      <c r="A25" s="19" t="s">
        <v>11</v>
      </c>
      <c r="B25" s="24">
        <f t="shared" ref="B25:G25" si="4">SUM(B26:B26)</f>
        <v>51527.8</v>
      </c>
      <c r="C25" s="24">
        <f t="shared" si="4"/>
        <v>101555.26000000001</v>
      </c>
      <c r="D25" s="24">
        <f t="shared" si="4"/>
        <v>44508.639999999999</v>
      </c>
      <c r="E25" s="24">
        <f t="shared" si="4"/>
        <v>83162.17</v>
      </c>
      <c r="F25" s="24">
        <f t="shared" si="4"/>
        <v>106085.84</v>
      </c>
      <c r="G25" s="24">
        <f t="shared" si="4"/>
        <v>88381.8</v>
      </c>
      <c r="H25" s="24">
        <f>SUM(H26:H26)</f>
        <v>475221.50999999995</v>
      </c>
    </row>
    <row r="26" spans="1:8" s="5" customFormat="1" ht="24.95" customHeight="1" x14ac:dyDescent="0.2">
      <c r="A26" s="6" t="s">
        <v>6</v>
      </c>
      <c r="B26" s="14">
        <v>51527.8</v>
      </c>
      <c r="C26" s="14">
        <v>101555.26000000001</v>
      </c>
      <c r="D26" s="14">
        <v>44508.639999999999</v>
      </c>
      <c r="E26" s="14">
        <v>83162.17</v>
      </c>
      <c r="F26" s="14">
        <v>106085.84</v>
      </c>
      <c r="G26" s="14">
        <v>88381.8</v>
      </c>
      <c r="H26" s="14">
        <f>SUM(B26:G26)</f>
        <v>475221.50999999995</v>
      </c>
    </row>
    <row r="27" spans="1:8" s="5" customFormat="1" ht="15" customHeight="1" x14ac:dyDescent="0.2">
      <c r="A27" s="6"/>
      <c r="B27" s="21"/>
      <c r="C27" s="21"/>
      <c r="D27" s="21"/>
      <c r="E27" s="21"/>
      <c r="F27" s="21"/>
      <c r="G27" s="21"/>
      <c r="H27" s="21"/>
    </row>
    <row r="28" spans="1:8" s="5" customFormat="1" ht="24.95" customHeight="1" x14ac:dyDescent="0.2">
      <c r="A28" s="20" t="s">
        <v>15</v>
      </c>
      <c r="B28" s="25">
        <f t="shared" ref="B28:C28" si="5">B23+B25</f>
        <v>1821579.7499999984</v>
      </c>
      <c r="C28" s="25">
        <f t="shared" si="5"/>
        <v>1305429.7499999993</v>
      </c>
      <c r="D28" s="25">
        <f>D23+D25</f>
        <v>1093919.6600000004</v>
      </c>
      <c r="E28" s="25">
        <f>E23+E25</f>
        <v>1195291.5499999998</v>
      </c>
      <c r="F28" s="25">
        <f>F23+F25</f>
        <v>220654.58000000115</v>
      </c>
      <c r="G28" s="25">
        <f>G23+G25</f>
        <v>28086.259999999034</v>
      </c>
      <c r="H28" s="25">
        <f>H23+H25</f>
        <v>5664961.5500000063</v>
      </c>
    </row>
    <row r="29" spans="1:8" s="5" customFormat="1" ht="15" customHeight="1" x14ac:dyDescent="0.2"/>
    <row r="30" spans="1:8" s="5" customFormat="1" ht="15" customHeight="1" x14ac:dyDescent="0.2"/>
    <row r="31" spans="1:8" s="5" customFormat="1" ht="15" customHeight="1" x14ac:dyDescent="0.2"/>
    <row r="32" spans="1:8" s="5" customFormat="1" ht="15" customHeight="1" x14ac:dyDescent="0.2"/>
    <row r="33" spans="3:7" ht="15" customHeight="1" x14ac:dyDescent="0.2">
      <c r="C33" s="5"/>
      <c r="D33" s="5"/>
      <c r="E33" s="5"/>
      <c r="F33" s="5"/>
      <c r="G33" s="5"/>
    </row>
    <row r="34" spans="3:7" ht="15" customHeight="1" x14ac:dyDescent="0.2">
      <c r="C34" s="5"/>
      <c r="D34" s="5"/>
      <c r="E34" s="5"/>
      <c r="F34" s="5"/>
      <c r="G34" s="5"/>
    </row>
  </sheetData>
  <mergeCells count="3">
    <mergeCell ref="A4:H4"/>
    <mergeCell ref="A2:H2"/>
    <mergeCell ref="A3:H3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5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F070-95BE-465C-9784-402803E3F580}">
  <dimension ref="A1:J46"/>
  <sheetViews>
    <sheetView showGridLines="0" zoomScale="70" zoomScaleNormal="70" workbookViewId="0">
      <pane xSplit="2" ySplit="9" topLeftCell="C10" activePane="bottomRight" state="frozen"/>
      <selection activeCell="N15" sqref="N15"/>
      <selection pane="topRight" activeCell="N15" sqref="N15"/>
      <selection pane="bottomLeft" activeCell="N15" sqref="N15"/>
      <selection pane="bottomRight" activeCell="G9" sqref="G9"/>
    </sheetView>
  </sheetViews>
  <sheetFormatPr defaultColWidth="9.140625" defaultRowHeight="15" x14ac:dyDescent="0.2"/>
  <cols>
    <col min="1" max="1" width="44.42578125" style="33" customWidth="1"/>
    <col min="2" max="2" width="2.7109375" style="33" customWidth="1"/>
    <col min="3" max="8" width="16.7109375" style="33" customWidth="1"/>
    <col min="9" max="9" width="2.85546875" style="33" customWidth="1"/>
    <col min="10" max="10" width="16.7109375" style="33" customWidth="1"/>
    <col min="11" max="16384" width="9.140625" style="33"/>
  </cols>
  <sheetData>
    <row r="1" spans="1:10" ht="53.25" customHeight="1" x14ac:dyDescent="0.2">
      <c r="A1" s="32"/>
      <c r="B1" s="32"/>
    </row>
    <row r="2" spans="1:10" ht="21.95" customHeight="1" x14ac:dyDescent="0.2">
      <c r="A2" s="32"/>
      <c r="B2" s="32"/>
    </row>
    <row r="3" spans="1:10" ht="21.95" customHeight="1" x14ac:dyDescent="0.2">
      <c r="A3" s="101" t="s">
        <v>44</v>
      </c>
      <c r="B3" s="101"/>
      <c r="C3" s="101"/>
      <c r="D3" s="101"/>
      <c r="E3" s="101"/>
      <c r="F3" s="101"/>
      <c r="G3" s="101"/>
      <c r="H3" s="101"/>
      <c r="I3" s="101"/>
      <c r="J3" s="99"/>
    </row>
    <row r="4" spans="1:10" ht="21.95" customHeight="1" x14ac:dyDescent="0.2">
      <c r="A4" s="102" t="s">
        <v>45</v>
      </c>
      <c r="B4" s="102"/>
      <c r="C4" s="102"/>
      <c r="D4" s="102"/>
      <c r="E4" s="102"/>
      <c r="F4" s="102"/>
      <c r="G4" s="102"/>
      <c r="H4" s="102"/>
      <c r="I4" s="102"/>
      <c r="J4" s="100"/>
    </row>
    <row r="5" spans="1:10" s="36" customFormat="1" ht="21.95" customHeight="1" x14ac:dyDescent="0.25">
      <c r="A5" s="34"/>
      <c r="B5" s="35"/>
    </row>
    <row r="6" spans="1:10" s="37" customFormat="1" ht="14.25" x14ac:dyDescent="0.2">
      <c r="C6" s="38" t="s">
        <v>46</v>
      </c>
      <c r="D6" s="38" t="s">
        <v>47</v>
      </c>
      <c r="E6" s="38" t="s">
        <v>48</v>
      </c>
      <c r="F6" s="38" t="s">
        <v>49</v>
      </c>
      <c r="G6" s="38" t="s">
        <v>50</v>
      </c>
      <c r="H6" s="38" t="s">
        <v>51</v>
      </c>
      <c r="J6" s="39">
        <v>2024</v>
      </c>
    </row>
    <row r="7" spans="1:10" s="40" customFormat="1" ht="15.75" customHeight="1" thickBot="1" x14ac:dyDescent="0.25">
      <c r="C7" s="41">
        <v>2024</v>
      </c>
      <c r="D7" s="41">
        <v>2024</v>
      </c>
      <c r="E7" s="41">
        <v>2024</v>
      </c>
      <c r="F7" s="41">
        <v>2024</v>
      </c>
      <c r="G7" s="41">
        <v>2024</v>
      </c>
      <c r="H7" s="41">
        <v>2024</v>
      </c>
      <c r="J7" s="42"/>
    </row>
    <row r="8" spans="1:10" s="43" customFormat="1" ht="7.5" customHeight="1" x14ac:dyDescent="0.2"/>
    <row r="9" spans="1:10" s="45" customFormat="1" ht="21.75" customHeight="1" thickBot="1" x14ac:dyDescent="0.25">
      <c r="A9" s="44" t="s">
        <v>52</v>
      </c>
      <c r="C9" s="46">
        <v>9106.2400000000016</v>
      </c>
      <c r="D9" s="46">
        <f>C41</f>
        <v>9153.6700000000019</v>
      </c>
      <c r="E9" s="46">
        <f>D41</f>
        <v>9282.1900000000023</v>
      </c>
      <c r="F9" s="46">
        <f>E41</f>
        <v>9084.0500000000011</v>
      </c>
      <c r="G9" s="46">
        <f>F41</f>
        <v>8813.9600000000009</v>
      </c>
      <c r="H9" s="46">
        <f>G41</f>
        <v>7790.82</v>
      </c>
      <c r="J9" s="46">
        <f>C9</f>
        <v>9106.2400000000016</v>
      </c>
    </row>
    <row r="10" spans="1:10" s="43" customFormat="1" ht="14.25" x14ac:dyDescent="0.2"/>
    <row r="11" spans="1:10" s="47" customFormat="1" ht="15" customHeight="1" x14ac:dyDescent="0.2">
      <c r="A11" s="47" t="s">
        <v>53</v>
      </c>
    </row>
    <row r="12" spans="1:10" s="49" customFormat="1" ht="15" customHeight="1" x14ac:dyDescent="0.2">
      <c r="A12" s="48" t="s">
        <v>54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J12" s="50">
        <f>SUM(C12:D12)</f>
        <v>0</v>
      </c>
    </row>
    <row r="13" spans="1:10" s="49" customFormat="1" ht="15" customHeight="1" x14ac:dyDescent="0.2">
      <c r="A13" s="48" t="s">
        <v>55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J13" s="50">
        <f t="shared" ref="J13:J14" si="0">SUM(C13:D13)</f>
        <v>0</v>
      </c>
    </row>
    <row r="14" spans="1:10" s="49" customFormat="1" ht="15" customHeight="1" x14ac:dyDescent="0.2">
      <c r="A14" s="48" t="s">
        <v>56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J14" s="50">
        <f t="shared" si="0"/>
        <v>0</v>
      </c>
    </row>
    <row r="15" spans="1:10" s="49" customFormat="1" ht="15" customHeight="1" x14ac:dyDescent="0.2">
      <c r="A15" s="48" t="s">
        <v>57</v>
      </c>
      <c r="C15" s="50">
        <v>6000</v>
      </c>
      <c r="D15" s="50">
        <v>6000</v>
      </c>
      <c r="E15" s="50">
        <v>6000</v>
      </c>
      <c r="F15" s="50">
        <v>6000</v>
      </c>
      <c r="G15" s="50">
        <f>6000+0.43</f>
        <v>6000.43</v>
      </c>
      <c r="H15" s="50">
        <f>6000+0.43</f>
        <v>6000.43</v>
      </c>
      <c r="J15" s="50">
        <f>SUM(C15:I15)</f>
        <v>36000.86</v>
      </c>
    </row>
    <row r="16" spans="1:10" s="49" customFormat="1" ht="15" customHeight="1" x14ac:dyDescent="0.2">
      <c r="A16" s="48" t="s">
        <v>58</v>
      </c>
      <c r="C16" s="50">
        <v>50.68</v>
      </c>
      <c r="D16" s="50">
        <v>68.05</v>
      </c>
      <c r="E16" s="50">
        <v>75.150000000000006</v>
      </c>
      <c r="F16" s="50">
        <v>82.66</v>
      </c>
      <c r="G16" s="50">
        <v>75.400000000000006</v>
      </c>
      <c r="H16" s="50">
        <v>69.98</v>
      </c>
      <c r="J16" s="50">
        <f t="shared" ref="J16:J17" si="1">SUM(C16:I16)</f>
        <v>421.91999999999996</v>
      </c>
    </row>
    <row r="17" spans="1:10" s="49" customFormat="1" ht="15" customHeight="1" x14ac:dyDescent="0.2">
      <c r="A17" s="48" t="s">
        <v>59</v>
      </c>
      <c r="C17" s="50">
        <v>65.66</v>
      </c>
      <c r="D17" s="50">
        <v>70.42</v>
      </c>
      <c r="E17" s="50">
        <v>78.87</v>
      </c>
      <c r="F17" s="50">
        <v>87.85</v>
      </c>
      <c r="G17" s="50">
        <v>88.67</v>
      </c>
      <c r="H17" s="50">
        <v>89.54</v>
      </c>
      <c r="J17" s="50">
        <f t="shared" si="1"/>
        <v>481.01</v>
      </c>
    </row>
    <row r="18" spans="1:10" s="53" customFormat="1" ht="15" customHeight="1" x14ac:dyDescent="0.2">
      <c r="A18" s="51" t="s">
        <v>60</v>
      </c>
      <c r="B18" s="51"/>
      <c r="C18" s="52">
        <f t="shared" ref="C18:H18" si="2">SUM(C12:C17)</f>
        <v>6116.34</v>
      </c>
      <c r="D18" s="52">
        <f t="shared" si="2"/>
        <v>6138.47</v>
      </c>
      <c r="E18" s="52">
        <f t="shared" si="2"/>
        <v>6154.0199999999995</v>
      </c>
      <c r="F18" s="52">
        <f t="shared" si="2"/>
        <v>6170.51</v>
      </c>
      <c r="G18" s="52">
        <f t="shared" si="2"/>
        <v>6164.5</v>
      </c>
      <c r="H18" s="52">
        <f t="shared" si="2"/>
        <v>6159.95</v>
      </c>
      <c r="J18" s="52">
        <f t="shared" ref="J18" si="3">SUM(J12:J17)</f>
        <v>36903.79</v>
      </c>
    </row>
    <row r="19" spans="1:10" s="43" customFormat="1" ht="15" customHeight="1" x14ac:dyDescent="0.2">
      <c r="C19" s="54"/>
      <c r="D19" s="54"/>
      <c r="E19" s="54"/>
      <c r="F19" s="54"/>
      <c r="G19" s="54"/>
      <c r="H19" s="54"/>
      <c r="J19" s="54"/>
    </row>
    <row r="20" spans="1:10" s="47" customFormat="1" ht="15" customHeight="1" x14ac:dyDescent="0.2">
      <c r="A20" s="47" t="s">
        <v>61</v>
      </c>
      <c r="C20" s="55"/>
      <c r="D20" s="55"/>
      <c r="E20" s="55"/>
      <c r="F20" s="55"/>
      <c r="G20" s="55"/>
      <c r="H20" s="55"/>
      <c r="J20" s="55"/>
    </row>
    <row r="21" spans="1:10" s="49" customFormat="1" ht="15" customHeight="1" x14ac:dyDescent="0.2">
      <c r="A21" s="48" t="s">
        <v>62</v>
      </c>
      <c r="C21" s="56">
        <v>-3731.37</v>
      </c>
      <c r="D21" s="56">
        <v>-3737.21</v>
      </c>
      <c r="E21" s="56">
        <v>-4180.26</v>
      </c>
      <c r="F21" s="56">
        <v>-4211.72</v>
      </c>
      <c r="G21" s="56">
        <v>-4480.74</v>
      </c>
      <c r="H21" s="56">
        <v>-4653.1499999999996</v>
      </c>
      <c r="J21" s="50">
        <f t="shared" ref="J21:J23" si="4">SUM(C21:I21)</f>
        <v>-24994.450000000004</v>
      </c>
    </row>
    <row r="22" spans="1:10" s="49" customFormat="1" ht="15" customHeight="1" x14ac:dyDescent="0.2">
      <c r="A22" s="48" t="s">
        <v>63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J22" s="50">
        <f t="shared" si="4"/>
        <v>0</v>
      </c>
    </row>
    <row r="23" spans="1:10" s="49" customFormat="1" ht="15" customHeight="1" x14ac:dyDescent="0.2">
      <c r="A23" s="48" t="s">
        <v>64</v>
      </c>
      <c r="C23" s="56">
        <v>-215.35</v>
      </c>
      <c r="D23" s="56">
        <v>-240.24</v>
      </c>
      <c r="E23" s="56">
        <v>-266.20999999999998</v>
      </c>
      <c r="F23" s="56">
        <v>-276.52999999999997</v>
      </c>
      <c r="G23" s="56">
        <v>-292.66000000000003</v>
      </c>
      <c r="H23" s="56">
        <v>-339.58</v>
      </c>
      <c r="J23" s="50">
        <f t="shared" si="4"/>
        <v>-1630.57</v>
      </c>
    </row>
    <row r="24" spans="1:10" s="60" customFormat="1" ht="15" customHeight="1" x14ac:dyDescent="0.2">
      <c r="A24" s="57" t="s">
        <v>65</v>
      </c>
      <c r="B24" s="58"/>
      <c r="C24" s="59">
        <f t="shared" ref="C24:H24" si="5">SUM(C21:C23)</f>
        <v>-3946.72</v>
      </c>
      <c r="D24" s="59">
        <f t="shared" si="5"/>
        <v>-3977.45</v>
      </c>
      <c r="E24" s="59">
        <f t="shared" si="5"/>
        <v>-4446.47</v>
      </c>
      <c r="F24" s="59">
        <f t="shared" si="5"/>
        <v>-4488.25</v>
      </c>
      <c r="G24" s="59">
        <f t="shared" si="5"/>
        <v>-4773.3999999999996</v>
      </c>
      <c r="H24" s="59">
        <f t="shared" si="5"/>
        <v>-4992.7299999999996</v>
      </c>
      <c r="J24" s="59">
        <f t="shared" ref="J24" si="6">SUM(J21:J23)</f>
        <v>-26625.020000000004</v>
      </c>
    </row>
    <row r="25" spans="1:10" s="49" customFormat="1" ht="15" customHeight="1" x14ac:dyDescent="0.2">
      <c r="A25" s="48" t="s">
        <v>66</v>
      </c>
      <c r="C25" s="56">
        <v>-1169.74</v>
      </c>
      <c r="D25" s="56">
        <v>-1076.29</v>
      </c>
      <c r="E25" s="56">
        <v>-962</v>
      </c>
      <c r="F25" s="56">
        <v>-1165.77</v>
      </c>
      <c r="G25" s="56">
        <v>-1138.8900000000001</v>
      </c>
      <c r="H25" s="56">
        <v>-1209.3900000000001</v>
      </c>
      <c r="J25" s="50">
        <f t="shared" ref="J25:J27" si="7">SUM(C25:I25)</f>
        <v>-6722.08</v>
      </c>
    </row>
    <row r="26" spans="1:10" s="49" customFormat="1" ht="15" customHeight="1" x14ac:dyDescent="0.2">
      <c r="A26" s="48" t="s">
        <v>67</v>
      </c>
      <c r="C26" s="56">
        <v>-867.79</v>
      </c>
      <c r="D26" s="56">
        <v>-869.19</v>
      </c>
      <c r="E26" s="56">
        <v>-800.05</v>
      </c>
      <c r="F26" s="56">
        <v>-404.68</v>
      </c>
      <c r="G26" s="56">
        <v>-1168.4000000000001</v>
      </c>
      <c r="H26" s="56">
        <v>-439.68</v>
      </c>
      <c r="J26" s="50">
        <f t="shared" si="7"/>
        <v>-4549.79</v>
      </c>
    </row>
    <row r="27" spans="1:10" s="49" customFormat="1" ht="15" customHeight="1" x14ac:dyDescent="0.2">
      <c r="A27" s="48" t="s">
        <v>59</v>
      </c>
      <c r="C27" s="56">
        <v>-72.5</v>
      </c>
      <c r="D27" s="56">
        <v>-75.86</v>
      </c>
      <c r="E27" s="56">
        <v>-10.92</v>
      </c>
      <c r="F27" s="56">
        <v>-138.46</v>
      </c>
      <c r="G27" s="56">
        <v>-81.430000000000007</v>
      </c>
      <c r="H27" s="56">
        <v>-127.78</v>
      </c>
      <c r="J27" s="50">
        <f t="shared" si="7"/>
        <v>-506.95000000000005</v>
      </c>
    </row>
    <row r="28" spans="1:10" s="49" customFormat="1" ht="15" customHeight="1" x14ac:dyDescent="0.2">
      <c r="A28" s="48"/>
      <c r="C28" s="56"/>
      <c r="D28" s="56"/>
      <c r="E28" s="56"/>
      <c r="F28" s="56"/>
      <c r="G28" s="56"/>
      <c r="H28" s="56"/>
      <c r="J28" s="56"/>
    </row>
    <row r="29" spans="1:10" s="53" customFormat="1" ht="15" customHeight="1" x14ac:dyDescent="0.2">
      <c r="A29" s="51" t="s">
        <v>60</v>
      </c>
      <c r="B29" s="51"/>
      <c r="C29" s="52">
        <f t="shared" ref="C29:H29" si="8">SUM(C24:C27)</f>
        <v>-6056.75</v>
      </c>
      <c r="D29" s="52">
        <f t="shared" si="8"/>
        <v>-5998.79</v>
      </c>
      <c r="E29" s="52">
        <f t="shared" si="8"/>
        <v>-6219.4400000000005</v>
      </c>
      <c r="F29" s="52">
        <f t="shared" si="8"/>
        <v>-6197.1600000000008</v>
      </c>
      <c r="G29" s="52">
        <f t="shared" si="8"/>
        <v>-7162.1200000000008</v>
      </c>
      <c r="H29" s="52">
        <f t="shared" si="8"/>
        <v>-6769.58</v>
      </c>
      <c r="J29" s="52">
        <f t="shared" ref="J29" si="9">SUM(J24:J27)</f>
        <v>-38403.840000000004</v>
      </c>
    </row>
    <row r="30" spans="1:10" s="43" customFormat="1" ht="15" customHeight="1" x14ac:dyDescent="0.2">
      <c r="C30" s="54"/>
      <c r="D30" s="54"/>
      <c r="E30" s="54"/>
      <c r="F30" s="54"/>
      <c r="G30" s="54"/>
      <c r="H30" s="54"/>
      <c r="J30" s="54"/>
    </row>
    <row r="31" spans="1:10" s="47" customFormat="1" ht="15" customHeight="1" x14ac:dyDescent="0.2">
      <c r="A31" s="47" t="s">
        <v>68</v>
      </c>
      <c r="C31" s="55"/>
      <c r="D31" s="55"/>
      <c r="E31" s="55"/>
      <c r="F31" s="55"/>
      <c r="G31" s="55"/>
      <c r="H31" s="55"/>
      <c r="J31" s="55"/>
    </row>
    <row r="32" spans="1:10" s="49" customFormat="1" ht="15" customHeight="1" x14ac:dyDescent="0.2">
      <c r="A32" s="48" t="s">
        <v>69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J32" s="50">
        <f t="shared" ref="J32:J34" si="10">SUM(C32:I32)</f>
        <v>0</v>
      </c>
    </row>
    <row r="33" spans="1:10" s="49" customFormat="1" ht="15" customHeight="1" x14ac:dyDescent="0.2">
      <c r="A33" s="48" t="s">
        <v>70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J33" s="50">
        <f t="shared" si="10"/>
        <v>0</v>
      </c>
    </row>
    <row r="34" spans="1:10" s="49" customFormat="1" ht="15" customHeight="1" x14ac:dyDescent="0.2">
      <c r="A34" s="48" t="s">
        <v>71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J34" s="50">
        <f t="shared" si="10"/>
        <v>0</v>
      </c>
    </row>
    <row r="35" spans="1:10" s="61" customFormat="1" ht="15" customHeight="1" x14ac:dyDescent="0.2">
      <c r="A35" s="51" t="s">
        <v>60</v>
      </c>
      <c r="B35" s="51"/>
      <c r="C35" s="52">
        <f t="shared" ref="C35:H35" si="11">SUM(C32:C34)</f>
        <v>0</v>
      </c>
      <c r="D35" s="52">
        <f t="shared" si="11"/>
        <v>0</v>
      </c>
      <c r="E35" s="52">
        <f t="shared" si="11"/>
        <v>0</v>
      </c>
      <c r="F35" s="52">
        <f t="shared" si="11"/>
        <v>0</v>
      </c>
      <c r="G35" s="52">
        <f t="shared" si="11"/>
        <v>0</v>
      </c>
      <c r="H35" s="52">
        <f t="shared" si="11"/>
        <v>0</v>
      </c>
      <c r="J35" s="52">
        <f t="shared" ref="J35" si="12">SUM(J32:J34)</f>
        <v>0</v>
      </c>
    </row>
    <row r="36" spans="1:10" ht="15" customHeight="1" x14ac:dyDescent="0.2">
      <c r="A36" s="43"/>
      <c r="B36" s="43"/>
      <c r="C36" s="54"/>
      <c r="D36" s="54"/>
      <c r="E36" s="54"/>
      <c r="F36" s="54"/>
      <c r="G36" s="54"/>
      <c r="H36" s="54"/>
      <c r="J36" s="54"/>
    </row>
    <row r="37" spans="1:10" s="53" customFormat="1" ht="15" customHeight="1" x14ac:dyDescent="0.2">
      <c r="A37" s="62" t="s">
        <v>72</v>
      </c>
      <c r="B37" s="63"/>
      <c r="C37" s="64">
        <f t="shared" ref="C37:H37" si="13">C18+C29+C35</f>
        <v>59.590000000000146</v>
      </c>
      <c r="D37" s="64">
        <f t="shared" si="13"/>
        <v>139.68000000000029</v>
      </c>
      <c r="E37" s="64">
        <f t="shared" si="13"/>
        <v>-65.420000000000982</v>
      </c>
      <c r="F37" s="64">
        <f t="shared" si="13"/>
        <v>-26.650000000000546</v>
      </c>
      <c r="G37" s="64">
        <f t="shared" si="13"/>
        <v>-997.6200000000008</v>
      </c>
      <c r="H37" s="64">
        <f t="shared" si="13"/>
        <v>-609.63000000000011</v>
      </c>
      <c r="J37" s="64">
        <f t="shared" ref="J37" si="14">J18+J29+J35</f>
        <v>-1500.0500000000029</v>
      </c>
    </row>
    <row r="38" spans="1:10" s="67" customFormat="1" ht="15" customHeight="1" x14ac:dyDescent="0.2">
      <c r="A38" s="65"/>
      <c r="B38" s="65"/>
      <c r="C38" s="66"/>
      <c r="D38" s="66"/>
      <c r="E38" s="66"/>
      <c r="F38" s="66"/>
      <c r="G38" s="66"/>
      <c r="H38" s="66"/>
      <c r="J38" s="66"/>
    </row>
    <row r="39" spans="1:10" s="70" customFormat="1" ht="15" customHeight="1" x14ac:dyDescent="0.2">
      <c r="A39" s="68" t="s">
        <v>73</v>
      </c>
      <c r="B39" s="65"/>
      <c r="C39" s="69">
        <v>-12.16</v>
      </c>
      <c r="D39" s="69">
        <v>-11.16</v>
      </c>
      <c r="E39" s="69">
        <v>-132.72</v>
      </c>
      <c r="F39" s="69">
        <v>-243.44</v>
      </c>
      <c r="G39" s="69">
        <v>-25.52</v>
      </c>
      <c r="H39" s="69">
        <f>-248.6-0.4</f>
        <v>-249</v>
      </c>
      <c r="J39" s="50">
        <f>SUM(C39:I39)</f>
        <v>-674</v>
      </c>
    </row>
    <row r="40" spans="1:10" s="43" customFormat="1" ht="15" customHeight="1" x14ac:dyDescent="0.2">
      <c r="C40" s="54"/>
      <c r="D40" s="54"/>
      <c r="E40" s="54"/>
      <c r="F40" s="54"/>
      <c r="G40" s="54"/>
      <c r="H40" s="54"/>
      <c r="J40" s="54"/>
    </row>
    <row r="41" spans="1:10" s="70" customFormat="1" ht="15" customHeight="1" x14ac:dyDescent="0.2">
      <c r="A41" s="51" t="s">
        <v>74</v>
      </c>
      <c r="B41" s="51"/>
      <c r="C41" s="52">
        <f t="shared" ref="C41:H41" si="15">C9+C37+C39</f>
        <v>9153.6700000000019</v>
      </c>
      <c r="D41" s="52">
        <f t="shared" si="15"/>
        <v>9282.1900000000023</v>
      </c>
      <c r="E41" s="52">
        <f t="shared" si="15"/>
        <v>9084.0500000000011</v>
      </c>
      <c r="F41" s="52">
        <f t="shared" si="15"/>
        <v>8813.9600000000009</v>
      </c>
      <c r="G41" s="52">
        <f t="shared" si="15"/>
        <v>7790.82</v>
      </c>
      <c r="H41" s="52">
        <f t="shared" si="15"/>
        <v>6932.19</v>
      </c>
      <c r="J41" s="52">
        <f t="shared" ref="J41" si="16">J9+J37+J39</f>
        <v>6932.1899999999987</v>
      </c>
    </row>
    <row r="43" spans="1:10" ht="15.95" customHeight="1" x14ac:dyDescent="0.2">
      <c r="A43" s="71"/>
    </row>
    <row r="44" spans="1:10" x14ac:dyDescent="0.2">
      <c r="A44" s="72"/>
    </row>
    <row r="45" spans="1:10" x14ac:dyDescent="0.2">
      <c r="A45" s="73"/>
    </row>
    <row r="46" spans="1:10" x14ac:dyDescent="0.2">
      <c r="A46" s="74"/>
    </row>
  </sheetData>
  <mergeCells count="5">
    <mergeCell ref="A1:B1"/>
    <mergeCell ref="A2:B2"/>
    <mergeCell ref="J6:J7"/>
    <mergeCell ref="A3:I3"/>
    <mergeCell ref="A4:I4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65" fitToWidth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D1D6-6AFE-4B32-9D31-ED1EB5B6A414}">
  <dimension ref="A1:I19"/>
  <sheetViews>
    <sheetView showGridLines="0" zoomScale="80" zoomScaleNormal="80" workbookViewId="0">
      <selection activeCell="G9" sqref="G9"/>
    </sheetView>
  </sheetViews>
  <sheetFormatPr defaultColWidth="9.140625" defaultRowHeight="15" x14ac:dyDescent="0.2"/>
  <cols>
    <col min="1" max="1" width="80.7109375" style="33" customWidth="1"/>
    <col min="2" max="2" width="2.7109375" style="33" customWidth="1"/>
    <col min="3" max="8" width="11" style="33" bestFit="1" customWidth="1"/>
    <col min="9" max="16384" width="9.140625" style="33"/>
  </cols>
  <sheetData>
    <row r="1" spans="1:9" ht="48" customHeight="1" x14ac:dyDescent="0.2">
      <c r="A1" s="32"/>
      <c r="B1" s="32"/>
    </row>
    <row r="2" spans="1:9" ht="21.95" customHeight="1" x14ac:dyDescent="0.2">
      <c r="A2" s="32"/>
      <c r="B2" s="32"/>
    </row>
    <row r="3" spans="1:9" ht="18" customHeight="1" x14ac:dyDescent="0.2">
      <c r="A3" s="103" t="s">
        <v>44</v>
      </c>
      <c r="B3" s="103"/>
      <c r="C3" s="103"/>
      <c r="D3" s="103"/>
      <c r="E3" s="103"/>
      <c r="F3" s="103"/>
      <c r="G3" s="103"/>
      <c r="H3" s="103"/>
      <c r="I3" s="75"/>
    </row>
    <row r="4" spans="1:9" ht="19.5" customHeight="1" x14ac:dyDescent="0.2">
      <c r="A4" s="104" t="s">
        <v>75</v>
      </c>
      <c r="B4" s="104"/>
      <c r="C4" s="104"/>
      <c r="D4" s="104"/>
      <c r="E4" s="104"/>
      <c r="F4" s="104"/>
      <c r="G4" s="104"/>
      <c r="H4" s="104"/>
    </row>
    <row r="5" spans="1:9" ht="27" customHeight="1" x14ac:dyDescent="0.2">
      <c r="A5" s="43"/>
      <c r="B5" s="43"/>
      <c r="C5" s="43"/>
      <c r="D5" s="43"/>
      <c r="E5" s="43"/>
      <c r="F5" s="43"/>
      <c r="G5" s="43"/>
      <c r="H5" s="43"/>
    </row>
    <row r="6" spans="1:9" s="76" customFormat="1" x14ac:dyDescent="0.2">
      <c r="A6" s="37"/>
      <c r="B6" s="37"/>
      <c r="C6" s="38" t="s">
        <v>46</v>
      </c>
      <c r="D6" s="38" t="s">
        <v>47</v>
      </c>
      <c r="E6" s="38" t="s">
        <v>48</v>
      </c>
      <c r="F6" s="38" t="s">
        <v>49</v>
      </c>
      <c r="G6" s="38" t="s">
        <v>50</v>
      </c>
      <c r="H6" s="38" t="s">
        <v>51</v>
      </c>
    </row>
    <row r="7" spans="1:9" s="77" customFormat="1" ht="12" thickBot="1" x14ac:dyDescent="0.25">
      <c r="A7" s="40"/>
      <c r="B7" s="40"/>
      <c r="C7" s="41">
        <v>2024</v>
      </c>
      <c r="D7" s="41">
        <v>2024</v>
      </c>
      <c r="E7" s="41">
        <v>2024</v>
      </c>
      <c r="F7" s="41">
        <v>2024</v>
      </c>
      <c r="G7" s="41">
        <v>2024</v>
      </c>
      <c r="H7" s="41">
        <v>2024</v>
      </c>
    </row>
    <row r="8" spans="1:9" x14ac:dyDescent="0.2">
      <c r="A8" s="43"/>
      <c r="B8" s="43"/>
      <c r="C8" s="43"/>
      <c r="D8" s="43"/>
      <c r="E8" s="43"/>
      <c r="F8" s="43"/>
      <c r="G8" s="43"/>
      <c r="H8" s="43"/>
    </row>
    <row r="9" spans="1:9" s="81" customFormat="1" ht="30" customHeight="1" thickBot="1" x14ac:dyDescent="0.25">
      <c r="A9" s="78" t="s">
        <v>76</v>
      </c>
      <c r="B9" s="79"/>
      <c r="C9" s="80">
        <v>9153.6700000000019</v>
      </c>
      <c r="D9" s="80">
        <v>9282.1900000000023</v>
      </c>
      <c r="E9" s="80">
        <v>9084.0500000000011</v>
      </c>
      <c r="F9" s="80">
        <v>8813.9600000000009</v>
      </c>
      <c r="G9" s="80">
        <v>7790.82</v>
      </c>
      <c r="H9" s="80">
        <v>6932.19</v>
      </c>
    </row>
    <row r="10" spans="1:9" s="83" customFormat="1" ht="30" customHeight="1" x14ac:dyDescent="0.2">
      <c r="A10" s="82"/>
      <c r="B10" s="82"/>
      <c r="C10" s="82"/>
      <c r="D10" s="82"/>
      <c r="E10" s="82"/>
      <c r="F10" s="82"/>
      <c r="G10" s="82"/>
      <c r="H10" s="82"/>
    </row>
    <row r="11" spans="1:9" s="87" customFormat="1" ht="30" customHeight="1" x14ac:dyDescent="0.2">
      <c r="A11" s="84" t="s">
        <v>77</v>
      </c>
      <c r="B11" s="85"/>
      <c r="C11" s="86"/>
      <c r="D11" s="86"/>
      <c r="E11" s="86"/>
      <c r="F11" s="86"/>
      <c r="G11" s="86"/>
      <c r="H11" s="86"/>
    </row>
    <row r="12" spans="1:9" s="87" customFormat="1" ht="20.100000000000001" customHeight="1" x14ac:dyDescent="0.2">
      <c r="A12" s="88"/>
      <c r="B12" s="85"/>
      <c r="C12" s="89"/>
      <c r="D12" s="89"/>
      <c r="E12" s="89"/>
      <c r="F12" s="89"/>
      <c r="G12" s="89"/>
      <c r="H12" s="89"/>
    </row>
    <row r="13" spans="1:9" s="87" customFormat="1" ht="30" customHeight="1" x14ac:dyDescent="0.2">
      <c r="A13" s="90" t="s">
        <v>78</v>
      </c>
      <c r="B13" s="85"/>
      <c r="C13" s="91">
        <v>215</v>
      </c>
      <c r="D13" s="91">
        <v>456</v>
      </c>
      <c r="E13" s="91">
        <v>721.81</v>
      </c>
      <c r="F13" s="91">
        <v>998</v>
      </c>
      <c r="G13" s="91">
        <v>1291</v>
      </c>
      <c r="H13" s="91">
        <f>1631-0.4</f>
        <v>1630.6</v>
      </c>
    </row>
    <row r="14" spans="1:9" s="87" customFormat="1" ht="45.75" customHeight="1" x14ac:dyDescent="0.2">
      <c r="A14" s="90" t="s">
        <v>79</v>
      </c>
      <c r="B14" s="85"/>
      <c r="C14" s="91">
        <v>-70</v>
      </c>
      <c r="D14" s="91">
        <v>-70</v>
      </c>
      <c r="E14" s="91">
        <v>0</v>
      </c>
      <c r="F14" s="91">
        <v>0</v>
      </c>
      <c r="G14" s="91">
        <v>0</v>
      </c>
      <c r="H14" s="91">
        <v>0</v>
      </c>
    </row>
    <row r="15" spans="1:9" s="87" customFormat="1" ht="30" customHeight="1" x14ac:dyDescent="0.2">
      <c r="A15" s="90" t="s">
        <v>80</v>
      </c>
      <c r="B15" s="85"/>
      <c r="C15" s="91">
        <v>0</v>
      </c>
      <c r="D15" s="91">
        <v>1</v>
      </c>
      <c r="E15" s="91">
        <v>0</v>
      </c>
      <c r="F15" s="91">
        <v>0</v>
      </c>
      <c r="G15" s="91">
        <v>0</v>
      </c>
      <c r="H15" s="91">
        <v>0</v>
      </c>
    </row>
    <row r="16" spans="1:9" s="83" customFormat="1" ht="30" customHeight="1" x14ac:dyDescent="0.2">
      <c r="A16" s="90" t="s">
        <v>81</v>
      </c>
      <c r="B16" s="85"/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</row>
    <row r="17" spans="1:8" s="95" customFormat="1" ht="20.100000000000001" customHeight="1" x14ac:dyDescent="0.2">
      <c r="A17" s="92"/>
      <c r="B17" s="93"/>
      <c r="C17" s="94"/>
      <c r="D17" s="94"/>
      <c r="E17" s="94"/>
      <c r="F17" s="94"/>
      <c r="G17" s="94"/>
      <c r="H17" s="94"/>
    </row>
    <row r="18" spans="1:8" s="87" customFormat="1" ht="30" customHeight="1" thickBot="1" x14ac:dyDescent="0.25">
      <c r="A18" s="96" t="s">
        <v>82</v>
      </c>
      <c r="B18" s="97"/>
      <c r="C18" s="98">
        <f t="shared" ref="C18:D18" si="0">SUM(C9:C16)</f>
        <v>9298.6700000000019</v>
      </c>
      <c r="D18" s="98">
        <f t="shared" si="0"/>
        <v>9669.1900000000023</v>
      </c>
      <c r="E18" s="98">
        <f t="shared" ref="E18:H18" si="1">SUM(E9:E16)</f>
        <v>9805.86</v>
      </c>
      <c r="F18" s="98">
        <f t="shared" si="1"/>
        <v>9811.9600000000009</v>
      </c>
      <c r="G18" s="98">
        <f t="shared" si="1"/>
        <v>9081.82</v>
      </c>
      <c r="H18" s="98">
        <f t="shared" si="1"/>
        <v>8562.7899999999991</v>
      </c>
    </row>
    <row r="19" spans="1:8" ht="15.95" customHeight="1" x14ac:dyDescent="0.2"/>
  </sheetData>
  <mergeCells count="4">
    <mergeCell ref="A1:B1"/>
    <mergeCell ref="A2:B2"/>
    <mergeCell ref="A3:H3"/>
    <mergeCell ref="A4:H4"/>
  </mergeCells>
  <printOptions horizontalCentered="1"/>
  <pageMargins left="0.70866141732283472" right="0.70866141732283472" top="1.1811023622047245" bottom="0.59055118110236227" header="0.59055118110236227" footer="0.31496062992125984"/>
  <pageSetup paperSize="9" scale="65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8E4F3-B67C-4739-8757-1399EA4F5C7F}"/>
</file>

<file path=customXml/itemProps2.xml><?xml version="1.0" encoding="utf-8"?>
<ds:datastoreItem xmlns:ds="http://schemas.openxmlformats.org/officeDocument/2006/customXml" ds:itemID="{7E239BD0-736B-40AB-8CD8-3220094E0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Balanço</vt:lpstr>
      <vt:lpstr>DRE</vt:lpstr>
      <vt:lpstr>DFC</vt:lpstr>
      <vt:lpstr>CONCILIAÇÃO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Daniela Sousa de Brito Ignacio</cp:lastModifiedBy>
  <cp:lastPrinted>2024-07-22T10:31:09Z</cp:lastPrinted>
  <dcterms:created xsi:type="dcterms:W3CDTF">2009-05-29T19:07:05Z</dcterms:created>
  <dcterms:modified xsi:type="dcterms:W3CDTF">2024-07-26T14:31:44Z</dcterms:modified>
</cp:coreProperties>
</file>