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8DBFBFAA-B22F-4165-BB5E-25B6297415ED}" xr6:coauthVersionLast="47" xr6:coauthVersionMax="47" xr10:uidLastSave="{00000000-0000-0000-0000-000000000000}"/>
  <bookViews>
    <workbookView xWindow="-120" yWindow="-120" windowWidth="29040" windowHeight="15840" tabRatio="329" xr2:uid="{00000000-000D-0000-FFFF-FFFF00000000}"/>
  </bookViews>
  <sheets>
    <sheet name="Balanço" sheetId="302" r:id="rId1"/>
    <sheet name="DRE" sheetId="303" r:id="rId2"/>
    <sheet name="DFC" sheetId="304" r:id="rId3"/>
    <sheet name="CONCILIAÇÃO" sheetId="305" r:id="rId4"/>
  </sheets>
  <externalReferences>
    <externalReference r:id="rId5"/>
    <externalReference r:id="rId6"/>
    <externalReference r:id="rId7"/>
  </externalReferences>
  <definedNames>
    <definedName name="_xlnm._FilterDatabase" localSheetId="0" hidden="1">Balanço!$A$8:$A$27</definedName>
    <definedName name="_xlnm._FilterDatabase" localSheetId="1" hidden="1">DRE!$A$8:$A$14</definedName>
    <definedName name="A" localSheetId="2">#REF!</definedName>
    <definedName name="A">#REF!</definedName>
    <definedName name="AAAAAAAAAAA" localSheetId="2">#REF!</definedName>
    <definedName name="AAAAAAAAAAA">#REF!</definedName>
    <definedName name="_xlnm.Print_Area" localSheetId="0">Balanço!$A$1:$H$27</definedName>
    <definedName name="_xlnm.Print_Area" localSheetId="1">DRE!$A$1:$I$28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 localSheetId="2">[1]Plan1!$J$5:$K$1422</definedName>
    <definedName name="tbCG">[2]Plan1!$J$5:$K$1422</definedName>
    <definedName name="tbEspTit" localSheetId="2">[1]Plan1!$A$5:$B$7</definedName>
    <definedName name="tbEspTit">[2]Plan1!$A$5:$B$7</definedName>
    <definedName name="tbTpReceita" localSheetId="2">[1]Plan1!$D$5:$E$10</definedName>
    <definedName name="tbTpReceita">[2]Plan1!$D$5:$E$10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customWorkbookViews>
    <customWorkbookView name="mcsilva - Modo de exibição pessoal" guid="{8554DC9A-7BF6-4F26-A474-A9A2A9376E6B}" mergeInterval="0" personalView="1" maximized="1" windowWidth="1276" windowHeight="825" tabRatio="622" activeSheetId="11"/>
    <customWorkbookView name="tlsilva - Modo de exibição pessoal" guid="{FB7AABE3-329B-4C88-83C9-F3E616CC4F27}" mergeInterval="0" personalView="1" maximized="1" windowWidth="1020" windowHeight="570" tabRatio="622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305" l="1"/>
  <c r="H18" i="305"/>
  <c r="G18" i="305"/>
  <c r="F18" i="305"/>
  <c r="E18" i="305"/>
  <c r="D18" i="305"/>
  <c r="C18" i="305"/>
  <c r="I14" i="305"/>
  <c r="I13" i="305"/>
  <c r="H13" i="305"/>
  <c r="K39" i="304"/>
  <c r="H39" i="304"/>
  <c r="K35" i="304"/>
  <c r="I35" i="304"/>
  <c r="H35" i="304"/>
  <c r="G35" i="304"/>
  <c r="F35" i="304"/>
  <c r="E35" i="304"/>
  <c r="D35" i="304"/>
  <c r="C35" i="304"/>
  <c r="K34" i="304"/>
  <c r="K33" i="304"/>
  <c r="K32" i="304"/>
  <c r="I29" i="304"/>
  <c r="I37" i="304" s="1"/>
  <c r="G29" i="304"/>
  <c r="D29" i="304"/>
  <c r="K27" i="304"/>
  <c r="K26" i="304"/>
  <c r="K25" i="304"/>
  <c r="I24" i="304"/>
  <c r="H24" i="304"/>
  <c r="H29" i="304" s="1"/>
  <c r="G24" i="304"/>
  <c r="F24" i="304"/>
  <c r="F29" i="304" s="1"/>
  <c r="F37" i="304" s="1"/>
  <c r="E24" i="304"/>
  <c r="E29" i="304" s="1"/>
  <c r="E37" i="304" s="1"/>
  <c r="D24" i="304"/>
  <c r="C24" i="304"/>
  <c r="C29" i="304" s="1"/>
  <c r="C37" i="304" s="1"/>
  <c r="C41" i="304" s="1"/>
  <c r="D9" i="304" s="1"/>
  <c r="D41" i="304" s="1"/>
  <c r="E9" i="304" s="1"/>
  <c r="E41" i="304" s="1"/>
  <c r="F9" i="304" s="1"/>
  <c r="F41" i="304" s="1"/>
  <c r="G9" i="304" s="1"/>
  <c r="G41" i="304" s="1"/>
  <c r="H9" i="304" s="1"/>
  <c r="H41" i="304" s="1"/>
  <c r="I9" i="304" s="1"/>
  <c r="K23" i="304"/>
  <c r="K22" i="304"/>
  <c r="K21" i="304"/>
  <c r="K24" i="304" s="1"/>
  <c r="K29" i="304" s="1"/>
  <c r="I18" i="304"/>
  <c r="G18" i="304"/>
  <c r="G37" i="304" s="1"/>
  <c r="F18" i="304"/>
  <c r="E18" i="304"/>
  <c r="D18" i="304"/>
  <c r="D37" i="304" s="1"/>
  <c r="C18" i="304"/>
  <c r="K17" i="304"/>
  <c r="K16" i="304"/>
  <c r="H15" i="304"/>
  <c r="H18" i="304" s="1"/>
  <c r="H37" i="304" s="1"/>
  <c r="G15" i="304"/>
  <c r="K15" i="304" s="1"/>
  <c r="K14" i="304"/>
  <c r="K13" i="304"/>
  <c r="K12" i="304"/>
  <c r="K18" i="304" s="1"/>
  <c r="K9" i="304"/>
  <c r="K37" i="304" l="1"/>
  <c r="K41" i="304"/>
  <c r="I41" i="304"/>
  <c r="I26" i="303"/>
  <c r="I25" i="303"/>
  <c r="H25" i="303"/>
  <c r="G25" i="303"/>
  <c r="F25" i="303"/>
  <c r="E25" i="303"/>
  <c r="D25" i="303"/>
  <c r="C25" i="303"/>
  <c r="B25" i="303"/>
  <c r="I21" i="303"/>
  <c r="I20" i="303"/>
  <c r="I19" i="303"/>
  <c r="I18" i="303"/>
  <c r="I17" i="303"/>
  <c r="I16" i="303"/>
  <c r="I15" i="303"/>
  <c r="I14" i="303"/>
  <c r="H13" i="303"/>
  <c r="G13" i="303"/>
  <c r="F13" i="303"/>
  <c r="E13" i="303"/>
  <c r="D13" i="303"/>
  <c r="C13" i="303"/>
  <c r="I13" i="303" s="1"/>
  <c r="B13" i="303"/>
  <c r="I11" i="303"/>
  <c r="I10" i="303"/>
  <c r="I9" i="303"/>
  <c r="H8" i="303"/>
  <c r="H23" i="303" s="1"/>
  <c r="H28" i="303" s="1"/>
  <c r="G8" i="303"/>
  <c r="G23" i="303" s="1"/>
  <c r="G28" i="303" s="1"/>
  <c r="F8" i="303"/>
  <c r="F23" i="303" s="1"/>
  <c r="F28" i="303" s="1"/>
  <c r="E8" i="303"/>
  <c r="E23" i="303" s="1"/>
  <c r="E28" i="303" s="1"/>
  <c r="D8" i="303"/>
  <c r="D23" i="303" s="1"/>
  <c r="D28" i="303" s="1"/>
  <c r="C8" i="303"/>
  <c r="C23" i="303" s="1"/>
  <c r="C28" i="303" s="1"/>
  <c r="B8" i="303"/>
  <c r="B23" i="303" s="1"/>
  <c r="B28" i="303" s="1"/>
  <c r="H25" i="302"/>
  <c r="G25" i="302"/>
  <c r="F25" i="302"/>
  <c r="E25" i="302"/>
  <c r="D25" i="302"/>
  <c r="C25" i="302"/>
  <c r="B25" i="302"/>
  <c r="B18" i="302" s="1"/>
  <c r="H19" i="302"/>
  <c r="H18" i="302" s="1"/>
  <c r="G19" i="302"/>
  <c r="G18" i="302" s="1"/>
  <c r="F19" i="302"/>
  <c r="F18" i="302" s="1"/>
  <c r="E19" i="302"/>
  <c r="E18" i="302" s="1"/>
  <c r="D19" i="302"/>
  <c r="D18" i="302" s="1"/>
  <c r="C19" i="302"/>
  <c r="B19" i="302"/>
  <c r="C18" i="302"/>
  <c r="H15" i="302"/>
  <c r="G15" i="302"/>
  <c r="F15" i="302"/>
  <c r="E15" i="302"/>
  <c r="D15" i="302"/>
  <c r="C15" i="302"/>
  <c r="B15" i="302"/>
  <c r="H9" i="302"/>
  <c r="G9" i="302"/>
  <c r="G8" i="302" s="1"/>
  <c r="F9" i="302"/>
  <c r="F8" i="302" s="1"/>
  <c r="E9" i="302"/>
  <c r="E8" i="302" s="1"/>
  <c r="D9" i="302"/>
  <c r="D8" i="302" s="1"/>
  <c r="C9" i="302"/>
  <c r="C8" i="302" s="1"/>
  <c r="B9" i="302"/>
  <c r="B8" i="302" s="1"/>
  <c r="H8" i="302"/>
  <c r="I8" i="303" l="1"/>
  <c r="I23" i="303" s="1"/>
  <c r="I28" i="303" s="1"/>
</calcChain>
</file>

<file path=xl/sharedStrings.xml><?xml version="1.0" encoding="utf-8"?>
<sst xmlns="http://schemas.openxmlformats.org/spreadsheetml/2006/main" count="108" uniqueCount="85">
  <si>
    <t>RECEITAS OPERACIONAIS</t>
  </si>
  <si>
    <t>DESPESAS OPERACIONAIS</t>
  </si>
  <si>
    <t>ATIVO</t>
  </si>
  <si>
    <t>CIRCULANTE</t>
  </si>
  <si>
    <t>PASSIVO</t>
  </si>
  <si>
    <t>FORNECEDORES</t>
  </si>
  <si>
    <t>RECEITAS FINANCEIRAS</t>
  </si>
  <si>
    <t>OUTROS CRÉDITOS</t>
  </si>
  <si>
    <t>ATIVO NÃO CIRCULANTE</t>
  </si>
  <si>
    <t>SERVIÇOS DE TERCEIROS</t>
  </si>
  <si>
    <t>OBRIGAÇÕES FISCAIS</t>
  </si>
  <si>
    <t>RESULTADOS FINANCEIROS LÍQUIDOS</t>
  </si>
  <si>
    <t>OBRIGAÇÕES SOCIAIS E TRABALHISTAS</t>
  </si>
  <si>
    <t>PATRIMÔNIO LÍQUIDO</t>
  </si>
  <si>
    <t>RESULTADO OPERACIONAL</t>
  </si>
  <si>
    <t>RESULTADO DO PERÍODO</t>
  </si>
  <si>
    <t>PESSOAL</t>
  </si>
  <si>
    <t>CONTRATO DE GESTÃO Nº 02/2022</t>
  </si>
  <si>
    <t>OUTRAS OBRIGAÇÕES</t>
  </si>
  <si>
    <t>MATERIAIS PARA CONSUMO</t>
  </si>
  <si>
    <t>SERVIÇOS PROFISSIONAIS</t>
  </si>
  <si>
    <t>IMOBILIZADO E INTANGÍVEL</t>
  </si>
  <si>
    <t>DEPRECIAÇÕES E AMORTIZAÇÕES</t>
  </si>
  <si>
    <t>UTILIDADES E SERVIÇOS</t>
  </si>
  <si>
    <t>OUTRAS DESPESAS</t>
  </si>
  <si>
    <t>CAIXA E EQUIVALENTES DE CAIXA</t>
  </si>
  <si>
    <t>RESULTADO ACUMULADO</t>
  </si>
  <si>
    <t>CONTAS A RECEBER</t>
  </si>
  <si>
    <t>OUTRAS RECEITAS</t>
  </si>
  <si>
    <t>DOAÇÕES</t>
  </si>
  <si>
    <t>DESPESAS ANTECIPADAS</t>
  </si>
  <si>
    <t>ALUGUÉIS</t>
  </si>
  <si>
    <t>ESTOQUES</t>
  </si>
  <si>
    <t xml:space="preserve">REPASSES HCFMUSP - SERV. PRESTADOS </t>
  </si>
  <si>
    <t>INSTITUTO PERDIZES</t>
  </si>
  <si>
    <t>JANEIRO</t>
  </si>
  <si>
    <t>FEVEREIRO</t>
  </si>
  <si>
    <t>TOTAL</t>
  </si>
  <si>
    <t>MARÇO</t>
  </si>
  <si>
    <t>ABRIL</t>
  </si>
  <si>
    <t>MAIO</t>
  </si>
  <si>
    <t>JUNHO</t>
  </si>
  <si>
    <t>INSTITUTO PERDIZES - CONTRATO DE GESTÃO Nº 02/2022 (CG 75.000)</t>
  </si>
  <si>
    <t>JAN</t>
  </si>
  <si>
    <t>FEV</t>
  </si>
  <si>
    <t>MAR</t>
  </si>
  <si>
    <t>ABR</t>
  </si>
  <si>
    <t>MAI</t>
  </si>
  <si>
    <t>JUN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</si>
  <si>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</si>
  <si>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</si>
  <si>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</si>
  <si>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</si>
  <si>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</si>
  <si>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</si>
  <si>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</si>
  <si>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</si>
  <si>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</si>
  <si>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</si>
  <si>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</si>
  <si>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</si>
  <si>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</si>
  <si>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</si>
  <si>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</si>
  <si>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</si>
  <si>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</si>
  <si>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</si>
  <si>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</si>
  <si>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</si>
  <si>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</si>
  <si>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</si>
  <si>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</si>
  <si>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CONCILIAÇÃO BANCÁRIA (R$ MIL)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</si>
  <si>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</si>
  <si>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</si>
  <si>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</si>
  <si>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</si>
  <si>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</si>
  <si>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</si>
  <si>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</si>
  <si>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BALANÇOS PATRIMONIAIS DE JANEIRO A JULHO/2024 (EM R$)</t>
  </si>
  <si>
    <t>JULHO</t>
  </si>
  <si>
    <t>DEMONSTRAÇÃO DOS RESULTADOS DE JANEIRO A JULHO/2024 (R$)</t>
  </si>
  <si>
    <t>FLUXOS DE CAIXA DE JANEIRO A JULHO/2024 (R$ MIL)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</si>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</sst>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(&quot;$&quot;* #,##0.00_);_(&quot;$&quot;* \(#,##0.00\);_(&quot;$&quot;* &quot;-&quot;??_);_(@_)"/>
    <numFmt numFmtId="167" formatCode="#,##0_ ;[Red]\-#,##0\ "/>
    <numFmt numFmtId="168" formatCode="#,##0_ ;\-#,##0\ "/>
  </numFmts>
  <fonts count="86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9.85"/>
      <color indexed="8"/>
      <name val="Times New Roman"/>
      <family val="1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</font>
    <font>
      <sz val="8"/>
      <color indexed="8"/>
      <name val="Verdana"/>
      <family val="2"/>
    </font>
    <font>
      <b/>
      <sz val="12"/>
      <color rgb="FF548235"/>
      <name val="Verdana"/>
      <family val="2"/>
    </font>
    <font>
      <sz val="12"/>
      <color rgb="FF548235"/>
      <name val="Verdana"/>
      <family val="2"/>
    </font>
    <font>
      <sz val="10"/>
      <color indexed="8"/>
      <name val="Verdana"/>
      <family val="2"/>
    </font>
    <font>
      <b/>
      <sz val="14"/>
      <color rgb="FF548235"/>
      <name val="Verdana"/>
      <family val="2"/>
    </font>
    <font>
      <b/>
      <sz val="10"/>
      <color indexed="8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name val="Franklin Gothic Medium"/>
      <family val="2"/>
    </font>
    <font>
      <sz val="11"/>
      <color rgb="FFC63527"/>
      <name val="Verdana"/>
      <family val="2"/>
    </font>
    <font>
      <sz val="11"/>
      <color rgb="FFFF0000"/>
      <name val="Franklin Gothic Medium"/>
      <family val="2"/>
    </font>
    <font>
      <b/>
      <sz val="11"/>
      <name val="Calibri"/>
      <family val="2"/>
      <scheme val="minor"/>
    </font>
    <font>
      <sz val="11"/>
      <name val="Verdana"/>
      <family val="2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Verdana"/>
      <family val="2"/>
    </font>
    <font>
      <b/>
      <sz val="10"/>
      <name val="Franklin Gothic Medium"/>
      <family val="2"/>
    </font>
    <font>
      <sz val="10"/>
      <color theme="1"/>
      <name val="Verdana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215">
    <xf numFmtId="0" fontId="0" fillId="0" borderId="0">
      <alignment vertical="top"/>
    </xf>
    <xf numFmtId="0" fontId="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7" fillId="16" borderId="1" applyNumberFormat="0" applyAlignment="0" applyProtection="0"/>
    <xf numFmtId="0" fontId="27" fillId="16" borderId="1" applyNumberFormat="0" applyAlignment="0" applyProtection="0"/>
    <xf numFmtId="0" fontId="27" fillId="16" borderId="1" applyNumberFormat="0" applyAlignment="0" applyProtection="0"/>
    <xf numFmtId="0" fontId="27" fillId="16" borderId="1" applyNumberFormat="0" applyAlignment="0" applyProtection="0"/>
    <xf numFmtId="0" fontId="8" fillId="17" borderId="2" applyNumberFormat="0" applyAlignment="0" applyProtection="0"/>
    <xf numFmtId="0" fontId="28" fillId="17" borderId="2" applyNumberFormat="0" applyAlignment="0" applyProtection="0"/>
    <xf numFmtId="0" fontId="28" fillId="17" borderId="2" applyNumberFormat="0" applyAlignment="0" applyProtection="0"/>
    <xf numFmtId="0" fontId="28" fillId="17" borderId="2" applyNumberFormat="0" applyAlignment="0" applyProtection="0"/>
    <xf numFmtId="0" fontId="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166" fontId="1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1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1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42" fillId="0" borderId="0"/>
    <xf numFmtId="0" fontId="24" fillId="0" borderId="0">
      <alignment vertical="top"/>
    </xf>
    <xf numFmtId="0" fontId="23" fillId="0" borderId="0"/>
    <xf numFmtId="0" fontId="24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43" fillId="0" borderId="0"/>
    <xf numFmtId="0" fontId="24" fillId="0" borderId="0">
      <alignment vertical="top"/>
    </xf>
    <xf numFmtId="0" fontId="40" fillId="0" borderId="0"/>
    <xf numFmtId="0" fontId="24" fillId="0" borderId="0">
      <alignment vertical="top"/>
    </xf>
    <xf numFmtId="0" fontId="23" fillId="0" borderId="0"/>
    <xf numFmtId="0" fontId="10" fillId="23" borderId="4" applyNumberFormat="0" applyFont="0" applyAlignment="0" applyProtection="0"/>
    <xf numFmtId="0" fontId="24" fillId="23" borderId="4" applyNumberFormat="0" applyFont="0" applyAlignment="0" applyProtection="0"/>
    <xf numFmtId="0" fontId="24" fillId="23" borderId="4" applyNumberFormat="0" applyFont="0" applyAlignment="0" applyProtection="0"/>
    <xf numFmtId="0" fontId="24" fillId="23" borderId="4" applyNumberFormat="0" applyFont="0" applyAlignment="0" applyProtection="0"/>
    <xf numFmtId="0" fontId="14" fillId="16" borderId="5" applyNumberFormat="0" applyAlignment="0" applyProtection="0"/>
    <xf numFmtId="0" fontId="34" fillId="16" borderId="5" applyNumberFormat="0" applyAlignment="0" applyProtection="0"/>
    <xf numFmtId="0" fontId="34" fillId="16" borderId="5" applyNumberFormat="0" applyAlignment="0" applyProtection="0"/>
    <xf numFmtId="0" fontId="34" fillId="16" borderId="5" applyNumberFormat="0" applyAlignment="0" applyProtection="0"/>
    <xf numFmtId="164" fontId="24" fillId="0" borderId="0" applyFont="0" applyFill="0" applyBorder="0" applyAlignment="0" applyProtection="0">
      <alignment vertical="top"/>
    </xf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>
      <alignment vertical="top"/>
    </xf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>
      <alignment vertical="top"/>
    </xf>
    <xf numFmtId="164" fontId="40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top"/>
    </xf>
    <xf numFmtId="43" fontId="24" fillId="0" borderId="0" applyFont="0" applyFill="0" applyBorder="0" applyAlignment="0" applyProtection="0">
      <alignment vertical="top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top"/>
    </xf>
    <xf numFmtId="165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9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20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44" fillId="0" borderId="0">
      <alignment vertical="top"/>
    </xf>
    <xf numFmtId="43" fontId="46" fillId="0" borderId="0" applyFont="0" applyFill="0" applyBorder="0" applyAlignment="0" applyProtection="0"/>
    <xf numFmtId="164" fontId="24" fillId="0" borderId="0" applyFont="0" applyFill="0" applyBorder="0" applyAlignment="0" applyProtection="0">
      <alignment vertical="top"/>
    </xf>
    <xf numFmtId="0" fontId="24" fillId="0" borderId="0">
      <alignment vertical="top"/>
    </xf>
    <xf numFmtId="0" fontId="3" fillId="0" borderId="0"/>
    <xf numFmtId="164" fontId="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10" fillId="0" borderId="0"/>
    <xf numFmtId="0" fontId="24" fillId="0" borderId="0">
      <alignment vertical="top"/>
    </xf>
    <xf numFmtId="0" fontId="46" fillId="0" borderId="0"/>
    <xf numFmtId="0" fontId="2" fillId="0" borderId="0"/>
    <xf numFmtId="0" fontId="1" fillId="0" borderId="0"/>
  </cellStyleXfs>
  <cellXfs count="101">
    <xf numFmtId="0" fontId="0" fillId="0" borderId="0" xfId="0">
      <alignment vertical="top"/>
    </xf>
    <xf numFmtId="0" fontId="45" fillId="0" borderId="0" xfId="203" applyFont="1" applyAlignment="1">
      <alignment vertical="center"/>
    </xf>
    <xf numFmtId="0" fontId="47" fillId="0" borderId="0" xfId="203" applyFont="1" applyAlignment="1">
      <alignment vertical="center"/>
    </xf>
    <xf numFmtId="0" fontId="49" fillId="0" borderId="0" xfId="203" applyFont="1" applyAlignment="1">
      <alignment vertical="center"/>
    </xf>
    <xf numFmtId="4" fontId="47" fillId="0" borderId="0" xfId="203" applyNumberFormat="1" applyFont="1" applyAlignment="1">
      <alignment vertical="center"/>
    </xf>
    <xf numFmtId="0" fontId="50" fillId="0" borderId="0" xfId="203" applyFont="1" applyAlignment="1">
      <alignment vertical="center"/>
    </xf>
    <xf numFmtId="0" fontId="50" fillId="0" borderId="0" xfId="203" applyFont="1" applyAlignment="1">
      <alignment horizontal="left" vertical="center" indent="1"/>
    </xf>
    <xf numFmtId="43" fontId="50" fillId="0" borderId="0" xfId="203" applyNumberFormat="1" applyFont="1" applyAlignment="1">
      <alignment vertical="center"/>
    </xf>
    <xf numFmtId="4" fontId="50" fillId="0" borderId="0" xfId="203" applyNumberFormat="1" applyFont="1" applyAlignment="1">
      <alignment vertical="center"/>
    </xf>
    <xf numFmtId="164" fontId="50" fillId="0" borderId="0" xfId="202" applyFont="1" applyFill="1" applyAlignment="1">
      <alignment vertical="center"/>
    </xf>
    <xf numFmtId="0" fontId="52" fillId="26" borderId="0" xfId="203" applyFont="1" applyFill="1" applyAlignment="1">
      <alignment vertical="center"/>
    </xf>
    <xf numFmtId="3" fontId="52" fillId="26" borderId="0" xfId="201" applyNumberFormat="1" applyFont="1" applyFill="1" applyAlignment="1">
      <alignment horizontal="right" vertical="center"/>
    </xf>
    <xf numFmtId="0" fontId="52" fillId="25" borderId="0" xfId="203" applyFont="1" applyFill="1" applyAlignment="1">
      <alignment vertical="center"/>
    </xf>
    <xf numFmtId="3" fontId="52" fillId="25" borderId="0" xfId="201" applyNumberFormat="1" applyFont="1" applyFill="1" applyAlignment="1">
      <alignment horizontal="right" vertical="center"/>
    </xf>
    <xf numFmtId="3" fontId="50" fillId="0" borderId="0" xfId="201" applyNumberFormat="1" applyFont="1" applyFill="1" applyAlignment="1">
      <alignment horizontal="right" vertical="center"/>
    </xf>
    <xf numFmtId="164" fontId="50" fillId="0" borderId="0" xfId="202" applyFont="1" applyAlignment="1">
      <alignment vertical="center"/>
    </xf>
    <xf numFmtId="0" fontId="52" fillId="27" borderId="0" xfId="203" applyFont="1" applyFill="1" applyAlignment="1">
      <alignment horizontal="left" vertical="center" indent="1"/>
    </xf>
    <xf numFmtId="0" fontId="50" fillId="0" borderId="0" xfId="203" applyFont="1" applyAlignment="1">
      <alignment horizontal="left" vertical="center" indent="2"/>
    </xf>
    <xf numFmtId="0" fontId="52" fillId="0" borderId="0" xfId="203" applyFont="1" applyAlignment="1">
      <alignment vertical="center"/>
    </xf>
    <xf numFmtId="0" fontId="52" fillId="24" borderId="0" xfId="203" applyFont="1" applyFill="1" applyAlignment="1">
      <alignment vertical="center"/>
    </xf>
    <xf numFmtId="0" fontId="53" fillId="28" borderId="0" xfId="203" applyFont="1" applyFill="1" applyAlignment="1">
      <alignment vertical="center"/>
    </xf>
    <xf numFmtId="3" fontId="50" fillId="0" borderId="0" xfId="201" applyNumberFormat="1" applyFont="1" applyAlignment="1">
      <alignment horizontal="right" vertical="center"/>
    </xf>
    <xf numFmtId="3" fontId="52" fillId="0" borderId="0" xfId="201" applyNumberFormat="1" applyFont="1" applyFill="1" applyAlignment="1">
      <alignment horizontal="right" vertical="center"/>
    </xf>
    <xf numFmtId="3" fontId="52" fillId="24" borderId="0" xfId="201" applyNumberFormat="1" applyFont="1" applyFill="1" applyAlignment="1">
      <alignment horizontal="right" vertical="center"/>
    </xf>
    <xf numFmtId="3" fontId="53" fillId="28" borderId="0" xfId="201" applyNumberFormat="1" applyFont="1" applyFill="1" applyAlignment="1">
      <alignment horizontal="right" vertical="center"/>
    </xf>
    <xf numFmtId="0" fontId="51" fillId="0" borderId="0" xfId="203" applyFont="1" applyAlignment="1">
      <alignment vertical="center" wrapText="1"/>
    </xf>
    <xf numFmtId="0" fontId="48" fillId="0" borderId="0" xfId="203" applyFont="1" applyAlignment="1">
      <alignment vertical="center" wrapText="1"/>
    </xf>
    <xf numFmtId="0" fontId="48" fillId="0" borderId="0" xfId="203" applyFont="1" applyAlignment="1">
      <alignment horizontal="center" vertical="center" wrapText="1"/>
    </xf>
    <xf numFmtId="0" fontId="54" fillId="29" borderId="0" xfId="0" applyFont="1" applyFill="1" applyAlignment="1">
      <alignment horizontal="center" vertical="center"/>
    </xf>
    <xf numFmtId="0" fontId="48" fillId="0" borderId="0" xfId="203" applyFont="1" applyAlignment="1">
      <alignment horizontal="center" vertical="center" wrapText="1"/>
    </xf>
    <xf numFmtId="0" fontId="51" fillId="0" borderId="0" xfId="203" applyFont="1" applyAlignment="1">
      <alignment horizontal="center" vertical="center" wrapText="1"/>
    </xf>
    <xf numFmtId="3" fontId="50" fillId="0" borderId="0" xfId="202" applyNumberFormat="1" applyFont="1" applyAlignment="1">
      <alignment horizontal="right" vertical="center"/>
    </xf>
    <xf numFmtId="0" fontId="55" fillId="0" borderId="0" xfId="214" applyFont="1" applyAlignment="1">
      <alignment horizontal="center" vertical="center"/>
    </xf>
    <xf numFmtId="0" fontId="1" fillId="0" borderId="0" xfId="214" applyAlignment="1">
      <alignment vertical="center"/>
    </xf>
    <xf numFmtId="0" fontId="56" fillId="0" borderId="0" xfId="214" applyFont="1" applyAlignment="1">
      <alignment horizontal="center" vertical="center" wrapText="1"/>
    </xf>
    <xf numFmtId="0" fontId="57" fillId="0" borderId="0" xfId="214" applyFont="1" applyAlignment="1">
      <alignment horizontal="center" vertical="center"/>
    </xf>
    <xf numFmtId="0" fontId="58" fillId="0" borderId="0" xfId="214" applyFont="1" applyAlignment="1">
      <alignment horizontal="left"/>
    </xf>
    <xf numFmtId="0" fontId="58" fillId="0" borderId="0" xfId="214" applyFont="1"/>
    <xf numFmtId="0" fontId="59" fillId="0" borderId="0" xfId="214" applyFont="1"/>
    <xf numFmtId="0" fontId="60" fillId="0" borderId="0" xfId="214" applyFont="1" applyAlignment="1">
      <alignment horizontal="right" vertical="center"/>
    </xf>
    <xf numFmtId="0" fontId="60" fillId="0" borderId="10" xfId="214" applyFont="1" applyBorder="1" applyAlignment="1">
      <alignment horizontal="right" vertical="center"/>
    </xf>
    <xf numFmtId="0" fontId="60" fillId="0" borderId="10" xfId="214" applyFont="1" applyBorder="1" applyAlignment="1">
      <alignment horizontal="right" vertical="center"/>
    </xf>
    <xf numFmtId="0" fontId="61" fillId="0" borderId="0" xfId="214" applyFont="1" applyAlignment="1">
      <alignment vertical="center"/>
    </xf>
    <xf numFmtId="0" fontId="61" fillId="0" borderId="11" xfId="214" applyFont="1" applyBorder="1" applyAlignment="1">
      <alignment horizontal="right" vertical="center"/>
    </xf>
    <xf numFmtId="0" fontId="60" fillId="0" borderId="11" xfId="214" applyFont="1" applyBorder="1" applyAlignment="1">
      <alignment horizontal="right" vertical="center"/>
    </xf>
    <xf numFmtId="0" fontId="62" fillId="0" borderId="0" xfId="214" applyFont="1" applyAlignment="1">
      <alignment vertical="center"/>
    </xf>
    <xf numFmtId="0" fontId="63" fillId="0" borderId="12" xfId="214" applyFont="1" applyBorder="1" applyAlignment="1">
      <alignment vertical="center"/>
    </xf>
    <xf numFmtId="0" fontId="63" fillId="0" borderId="0" xfId="214" applyFont="1" applyAlignment="1">
      <alignment vertical="center"/>
    </xf>
    <xf numFmtId="38" fontId="63" fillId="0" borderId="11" xfId="214" applyNumberFormat="1" applyFont="1" applyBorder="1" applyAlignment="1">
      <alignment vertical="center"/>
    </xf>
    <xf numFmtId="0" fontId="60" fillId="0" borderId="0" xfId="214" applyFont="1" applyAlignment="1">
      <alignment vertical="center"/>
    </xf>
    <xf numFmtId="0" fontId="64" fillId="0" borderId="13" xfId="214" applyFont="1" applyBorder="1" applyAlignment="1">
      <alignment horizontal="left" vertical="center" indent="2"/>
    </xf>
    <xf numFmtId="0" fontId="64" fillId="0" borderId="0" xfId="214" applyFont="1" applyAlignment="1">
      <alignment vertical="center"/>
    </xf>
    <xf numFmtId="167" fontId="64" fillId="0" borderId="14" xfId="214" applyNumberFormat="1" applyFont="1" applyBorder="1" applyAlignment="1">
      <alignment vertical="center"/>
    </xf>
    <xf numFmtId="0" fontId="63" fillId="30" borderId="13" xfId="214" applyFont="1" applyFill="1" applyBorder="1" applyAlignment="1">
      <alignment horizontal="left" vertical="center" indent="2"/>
    </xf>
    <xf numFmtId="167" fontId="63" fillId="30" borderId="14" xfId="214" applyNumberFormat="1" applyFont="1" applyFill="1" applyBorder="1" applyAlignment="1">
      <alignment vertical="center"/>
    </xf>
    <xf numFmtId="0" fontId="65" fillId="0" borderId="0" xfId="214" applyFont="1" applyAlignment="1">
      <alignment vertical="center"/>
    </xf>
    <xf numFmtId="167" fontId="62" fillId="0" borderId="0" xfId="214" applyNumberFormat="1" applyFont="1" applyAlignment="1">
      <alignment vertical="center"/>
    </xf>
    <xf numFmtId="167" fontId="60" fillId="0" borderId="0" xfId="214" applyNumberFormat="1" applyFont="1" applyAlignment="1">
      <alignment vertical="center"/>
    </xf>
    <xf numFmtId="168" fontId="64" fillId="0" borderId="14" xfId="214" applyNumberFormat="1" applyFont="1" applyBorder="1" applyAlignment="1">
      <alignment vertical="center"/>
    </xf>
    <xf numFmtId="0" fontId="66" fillId="31" borderId="13" xfId="214" applyFont="1" applyFill="1" applyBorder="1" applyAlignment="1">
      <alignment horizontal="left" vertical="center" indent="3"/>
    </xf>
    <xf numFmtId="0" fontId="66" fillId="31" borderId="0" xfId="214" applyFont="1" applyFill="1" applyAlignment="1">
      <alignment vertical="center"/>
    </xf>
    <xf numFmtId="168" fontId="66" fillId="31" borderId="14" xfId="214" applyNumberFormat="1" applyFont="1" applyFill="1" applyBorder="1" applyAlignment="1">
      <alignment vertical="center"/>
    </xf>
    <xf numFmtId="0" fontId="67" fillId="0" borderId="0" xfId="214" applyFont="1" applyAlignment="1">
      <alignment vertical="center"/>
    </xf>
    <xf numFmtId="0" fontId="68" fillId="0" borderId="0" xfId="214" applyFont="1" applyAlignment="1">
      <alignment vertical="center"/>
    </xf>
    <xf numFmtId="167" fontId="63" fillId="31" borderId="13" xfId="214" applyNumberFormat="1" applyFont="1" applyFill="1" applyBorder="1" applyAlignment="1">
      <alignment horizontal="left" vertical="center" indent="2"/>
    </xf>
    <xf numFmtId="167" fontId="63" fillId="31" borderId="0" xfId="214" applyNumberFormat="1" applyFont="1" applyFill="1" applyAlignment="1">
      <alignment vertical="center"/>
    </xf>
    <xf numFmtId="167" fontId="63" fillId="31" borderId="14" xfId="214" applyNumberFormat="1" applyFont="1" applyFill="1" applyBorder="1" applyAlignment="1">
      <alignment vertical="center"/>
    </xf>
    <xf numFmtId="167" fontId="60" fillId="31" borderId="14" xfId="214" applyNumberFormat="1" applyFont="1" applyFill="1" applyBorder="1" applyAlignment="1">
      <alignment vertical="center"/>
    </xf>
    <xf numFmtId="0" fontId="69" fillId="0" borderId="0" xfId="214" applyFont="1" applyAlignment="1">
      <alignment vertical="center"/>
    </xf>
    <xf numFmtId="167" fontId="69" fillId="0" borderId="0" xfId="214" applyNumberFormat="1" applyFont="1" applyAlignment="1">
      <alignment vertical="center"/>
    </xf>
    <xf numFmtId="0" fontId="70" fillId="0" borderId="0" xfId="214" applyFont="1" applyAlignment="1">
      <alignment vertical="center"/>
    </xf>
    <xf numFmtId="0" fontId="69" fillId="0" borderId="13" xfId="214" applyFont="1" applyBorder="1" applyAlignment="1">
      <alignment horizontal="left" vertical="center"/>
    </xf>
    <xf numFmtId="168" fontId="69" fillId="0" borderId="14" xfId="214" applyNumberFormat="1" applyFont="1" applyBorder="1" applyAlignment="1">
      <alignment vertical="center"/>
    </xf>
    <xf numFmtId="0" fontId="71" fillId="0" borderId="0" xfId="214" applyFont="1" applyAlignment="1">
      <alignment vertical="center"/>
    </xf>
    <xf numFmtId="0" fontId="72" fillId="0" borderId="0" xfId="214" applyFont="1" applyAlignment="1">
      <alignment vertical="center"/>
    </xf>
    <xf numFmtId="0" fontId="73" fillId="0" borderId="0" xfId="214" applyFont="1" applyAlignment="1">
      <alignment vertical="center"/>
    </xf>
    <xf numFmtId="0" fontId="74" fillId="0" borderId="0" xfId="214" applyFont="1" applyAlignment="1">
      <alignment vertical="center"/>
    </xf>
    <xf numFmtId="0" fontId="75" fillId="0" borderId="0" xfId="214" applyFont="1" applyAlignment="1">
      <alignment vertical="center"/>
    </xf>
    <xf numFmtId="0" fontId="76" fillId="0" borderId="0" xfId="214" applyFont="1" applyAlignment="1">
      <alignment horizontal="right" vertical="center"/>
    </xf>
    <xf numFmtId="0" fontId="77" fillId="0" borderId="0" xfId="214" applyFont="1" applyAlignment="1">
      <alignment vertical="center"/>
    </xf>
    <xf numFmtId="0" fontId="78" fillId="0" borderId="12" xfId="214" applyFont="1" applyBorder="1" applyAlignment="1">
      <alignment vertical="center"/>
    </xf>
    <xf numFmtId="0" fontId="78" fillId="0" borderId="0" xfId="214" applyFont="1" applyAlignment="1">
      <alignment vertical="center"/>
    </xf>
    <xf numFmtId="38" fontId="78" fillId="0" borderId="11" xfId="214" applyNumberFormat="1" applyFont="1" applyBorder="1" applyAlignment="1">
      <alignment vertical="center"/>
    </xf>
    <xf numFmtId="0" fontId="79" fillId="0" borderId="0" xfId="214" applyFont="1" applyAlignment="1">
      <alignment vertical="center"/>
    </xf>
    <xf numFmtId="0" fontId="80" fillId="0" borderId="0" xfId="214" applyFont="1" applyAlignment="1">
      <alignment vertical="center"/>
    </xf>
    <xf numFmtId="0" fontId="59" fillId="0" borderId="0" xfId="214" applyFont="1" applyAlignment="1">
      <alignment vertical="center"/>
    </xf>
    <xf numFmtId="0" fontId="81" fillId="0" borderId="0" xfId="214" applyFont="1" applyAlignment="1">
      <alignment horizontal="left" vertical="center" indent="1"/>
    </xf>
    <xf numFmtId="0" fontId="82" fillId="0" borderId="0" xfId="214" applyFont="1" applyAlignment="1">
      <alignment vertical="center"/>
    </xf>
    <xf numFmtId="3" fontId="82" fillId="0" borderId="0" xfId="214" applyNumberFormat="1" applyFont="1" applyAlignment="1">
      <alignment vertical="center"/>
    </xf>
    <xf numFmtId="0" fontId="83" fillId="0" borderId="0" xfId="214" applyFont="1" applyAlignment="1">
      <alignment vertical="center"/>
    </xf>
    <xf numFmtId="0" fontId="82" fillId="0" borderId="15" xfId="214" applyFont="1" applyBorder="1" applyAlignment="1">
      <alignment horizontal="left" vertical="center" indent="2"/>
    </xf>
    <xf numFmtId="3" fontId="82" fillId="0" borderId="15" xfId="214" applyNumberFormat="1" applyFont="1" applyBorder="1" applyAlignment="1">
      <alignment vertical="center"/>
    </xf>
    <xf numFmtId="0" fontId="82" fillId="0" borderId="13" xfId="214" applyFont="1" applyBorder="1" applyAlignment="1">
      <alignment horizontal="left" vertical="center" wrapText="1" indent="3"/>
    </xf>
    <xf numFmtId="3" fontId="82" fillId="0" borderId="14" xfId="214" applyNumberFormat="1" applyFont="1" applyBorder="1" applyAlignment="1">
      <alignment vertical="center"/>
    </xf>
    <xf numFmtId="0" fontId="84" fillId="0" borderId="0" xfId="214" applyFont="1" applyAlignment="1">
      <alignment horizontal="left" vertical="center" indent="2"/>
    </xf>
    <xf numFmtId="0" fontId="84" fillId="0" borderId="0" xfId="214" applyFont="1" applyAlignment="1">
      <alignment vertical="center"/>
    </xf>
    <xf numFmtId="3" fontId="84" fillId="0" borderId="0" xfId="214" applyNumberFormat="1" applyFont="1" applyAlignment="1">
      <alignment vertical="center"/>
    </xf>
    <xf numFmtId="0" fontId="85" fillId="0" borderId="0" xfId="214" applyFont="1" applyAlignment="1">
      <alignment vertical="center"/>
    </xf>
    <xf numFmtId="0" fontId="78" fillId="32" borderId="16" xfId="214" applyFont="1" applyFill="1" applyBorder="1" applyAlignment="1">
      <alignment vertical="center"/>
    </xf>
    <xf numFmtId="0" fontId="78" fillId="32" borderId="0" xfId="214" applyFont="1" applyFill="1" applyAlignment="1">
      <alignment vertical="center"/>
    </xf>
    <xf numFmtId="167" fontId="78" fillId="32" borderId="17" xfId="214" applyNumberFormat="1" applyFont="1" applyFill="1" applyBorder="1" applyAlignment="1">
      <alignment vertical="center"/>
    </xf>
  </cellXfs>
  <cellStyles count="215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1 4" xfId="4" xr:uid="{00000000-0005-0000-0000-000003000000}"/>
    <cellStyle name="20% - Ênfase2" xfId="5" builtinId="34" customBuiltin="1"/>
    <cellStyle name="20% - Ênfase2 2" xfId="6" xr:uid="{00000000-0005-0000-0000-000005000000}"/>
    <cellStyle name="20% - Ênfase2 3" xfId="7" xr:uid="{00000000-0005-0000-0000-000006000000}"/>
    <cellStyle name="20% - Ênfase2 4" xfId="8" xr:uid="{00000000-0005-0000-0000-000007000000}"/>
    <cellStyle name="20% - Ênfase3" xfId="9" builtinId="38" customBuiltin="1"/>
    <cellStyle name="20% - Ênfase3 2" xfId="10" xr:uid="{00000000-0005-0000-0000-000009000000}"/>
    <cellStyle name="20% - Ênfase3 3" xfId="11" xr:uid="{00000000-0005-0000-0000-00000A000000}"/>
    <cellStyle name="20% - Ênfase3 4" xfId="12" xr:uid="{00000000-0005-0000-0000-00000B000000}"/>
    <cellStyle name="20% - Ênfase4" xfId="13" builtinId="42" customBuiltin="1"/>
    <cellStyle name="20% - Ênfase4 2" xfId="14" xr:uid="{00000000-0005-0000-0000-00000D000000}"/>
    <cellStyle name="20% - Ênfase4 3" xfId="15" xr:uid="{00000000-0005-0000-0000-00000E000000}"/>
    <cellStyle name="20% - Ênfase4 4" xfId="16" xr:uid="{00000000-0005-0000-0000-00000F000000}"/>
    <cellStyle name="20% - Ênfase5" xfId="17" builtinId="46" customBuiltin="1"/>
    <cellStyle name="20% - Ênfase5 2" xfId="18" xr:uid="{00000000-0005-0000-0000-000011000000}"/>
    <cellStyle name="20% - Ênfase5 3" xfId="19" xr:uid="{00000000-0005-0000-0000-000012000000}"/>
    <cellStyle name="20% - Ênfase5 4" xfId="20" xr:uid="{00000000-0005-0000-0000-000013000000}"/>
    <cellStyle name="20% - Ênfase6" xfId="21" builtinId="50" customBuiltin="1"/>
    <cellStyle name="20% - Ênfase6 2" xfId="22" xr:uid="{00000000-0005-0000-0000-000015000000}"/>
    <cellStyle name="20% - Ênfase6 3" xfId="23" xr:uid="{00000000-0005-0000-0000-000016000000}"/>
    <cellStyle name="20% - Ênfase6 4" xfId="24" xr:uid="{00000000-0005-0000-0000-000017000000}"/>
    <cellStyle name="40% - Ênfase1" xfId="25" builtinId="31" customBuiltin="1"/>
    <cellStyle name="40% - Ênfase1 2" xfId="26" xr:uid="{00000000-0005-0000-0000-000019000000}"/>
    <cellStyle name="40% - Ênfase1 3" xfId="27" xr:uid="{00000000-0005-0000-0000-00001A000000}"/>
    <cellStyle name="40% - Ênfase1 4" xfId="28" xr:uid="{00000000-0005-0000-0000-00001B000000}"/>
    <cellStyle name="40% - Ênfase2" xfId="29" builtinId="35" customBuiltin="1"/>
    <cellStyle name="40% - Ênfase2 2" xfId="30" xr:uid="{00000000-0005-0000-0000-00001D000000}"/>
    <cellStyle name="40% - Ênfase2 3" xfId="31" xr:uid="{00000000-0005-0000-0000-00001E000000}"/>
    <cellStyle name="40% - Ênfase2 4" xfId="32" xr:uid="{00000000-0005-0000-0000-00001F000000}"/>
    <cellStyle name="40% - Ênfase3" xfId="33" builtinId="39" customBuiltin="1"/>
    <cellStyle name="40% - Ênfase3 2" xfId="34" xr:uid="{00000000-0005-0000-0000-000021000000}"/>
    <cellStyle name="40% - Ênfase3 3" xfId="35" xr:uid="{00000000-0005-0000-0000-000022000000}"/>
    <cellStyle name="40% - Ênfase3 4" xfId="36" xr:uid="{00000000-0005-0000-0000-000023000000}"/>
    <cellStyle name="40% - Ênfase4" xfId="37" builtinId="43" customBuiltin="1"/>
    <cellStyle name="40% - Ênfase4 2" xfId="38" xr:uid="{00000000-0005-0000-0000-000025000000}"/>
    <cellStyle name="40% - Ênfase4 3" xfId="39" xr:uid="{00000000-0005-0000-0000-000026000000}"/>
    <cellStyle name="40% - Ênfase4 4" xfId="40" xr:uid="{00000000-0005-0000-0000-000027000000}"/>
    <cellStyle name="40% - Ênfase5" xfId="41" builtinId="47" customBuiltin="1"/>
    <cellStyle name="40% - Ênfase5 2" xfId="42" xr:uid="{00000000-0005-0000-0000-000029000000}"/>
    <cellStyle name="40% - Ênfase5 3" xfId="43" xr:uid="{00000000-0005-0000-0000-00002A000000}"/>
    <cellStyle name="40% - Ênfase5 4" xfId="44" xr:uid="{00000000-0005-0000-0000-00002B000000}"/>
    <cellStyle name="40% - Ênfase6" xfId="45" builtinId="51" customBuiltin="1"/>
    <cellStyle name="40% - Ênfase6 2" xfId="46" xr:uid="{00000000-0005-0000-0000-00002D000000}"/>
    <cellStyle name="40% - Ênfase6 3" xfId="47" xr:uid="{00000000-0005-0000-0000-00002E000000}"/>
    <cellStyle name="40% - Ênfase6 4" xfId="48" xr:uid="{00000000-0005-0000-0000-00002F000000}"/>
    <cellStyle name="60% - Ênfase1" xfId="49" builtinId="32" customBuiltin="1"/>
    <cellStyle name="60% - Ênfase1 2" xfId="50" xr:uid="{00000000-0005-0000-0000-000031000000}"/>
    <cellStyle name="60% - Ênfase1 3" xfId="51" xr:uid="{00000000-0005-0000-0000-000032000000}"/>
    <cellStyle name="60% - Ênfase1 4" xfId="52" xr:uid="{00000000-0005-0000-0000-000033000000}"/>
    <cellStyle name="60% - Ênfase2" xfId="53" builtinId="36" customBuiltin="1"/>
    <cellStyle name="60% - Ênfase2 2" xfId="54" xr:uid="{00000000-0005-0000-0000-000035000000}"/>
    <cellStyle name="60% - Ênfase2 3" xfId="55" xr:uid="{00000000-0005-0000-0000-000036000000}"/>
    <cellStyle name="60% - Ênfase2 4" xfId="56" xr:uid="{00000000-0005-0000-0000-000037000000}"/>
    <cellStyle name="60% - Ênfase3" xfId="57" builtinId="40" customBuiltin="1"/>
    <cellStyle name="60% - Ênfase3 2" xfId="58" xr:uid="{00000000-0005-0000-0000-000039000000}"/>
    <cellStyle name="60% - Ênfase3 3" xfId="59" xr:uid="{00000000-0005-0000-0000-00003A000000}"/>
    <cellStyle name="60% - Ênfase3 4" xfId="60" xr:uid="{00000000-0005-0000-0000-00003B000000}"/>
    <cellStyle name="60% - Ênfase4" xfId="61" builtinId="44" customBuiltin="1"/>
    <cellStyle name="60% - Ênfase4 2" xfId="62" xr:uid="{00000000-0005-0000-0000-00003D000000}"/>
    <cellStyle name="60% - Ênfase4 3" xfId="63" xr:uid="{00000000-0005-0000-0000-00003E000000}"/>
    <cellStyle name="60% - Ênfase4 4" xfId="64" xr:uid="{00000000-0005-0000-0000-00003F000000}"/>
    <cellStyle name="60% - Ênfase5" xfId="65" builtinId="48" customBuiltin="1"/>
    <cellStyle name="60% - Ênfase5 2" xfId="66" xr:uid="{00000000-0005-0000-0000-000041000000}"/>
    <cellStyle name="60% - Ênfase5 3" xfId="67" xr:uid="{00000000-0005-0000-0000-000042000000}"/>
    <cellStyle name="60% - Ênfase5 4" xfId="68" xr:uid="{00000000-0005-0000-0000-000043000000}"/>
    <cellStyle name="60% - Ênfase6" xfId="69" builtinId="52" customBuiltin="1"/>
    <cellStyle name="60% - Ênfase6 2" xfId="70" xr:uid="{00000000-0005-0000-0000-000045000000}"/>
    <cellStyle name="60% - Ênfase6 3" xfId="71" xr:uid="{00000000-0005-0000-0000-000046000000}"/>
    <cellStyle name="60% - Ênfase6 4" xfId="72" xr:uid="{00000000-0005-0000-0000-000047000000}"/>
    <cellStyle name="Bom" xfId="73" builtinId="26" customBuiltin="1"/>
    <cellStyle name="Bom 2" xfId="74" xr:uid="{00000000-0005-0000-0000-000049000000}"/>
    <cellStyle name="Bom 3" xfId="75" xr:uid="{00000000-0005-0000-0000-00004A000000}"/>
    <cellStyle name="Bom 4" xfId="76" xr:uid="{00000000-0005-0000-0000-00004B000000}"/>
    <cellStyle name="Cálculo" xfId="77" builtinId="22" customBuiltin="1"/>
    <cellStyle name="Cálculo 2" xfId="78" xr:uid="{00000000-0005-0000-0000-00004D000000}"/>
    <cellStyle name="Cálculo 3" xfId="79" xr:uid="{00000000-0005-0000-0000-00004E000000}"/>
    <cellStyle name="Cálculo 4" xfId="80" xr:uid="{00000000-0005-0000-0000-00004F000000}"/>
    <cellStyle name="Célula de Verificação" xfId="81" builtinId="23" customBuiltin="1"/>
    <cellStyle name="Célula de Verificação 2" xfId="82" xr:uid="{00000000-0005-0000-0000-000051000000}"/>
    <cellStyle name="Célula de Verificação 3" xfId="83" xr:uid="{00000000-0005-0000-0000-000052000000}"/>
    <cellStyle name="Célula de Verificação 4" xfId="84" xr:uid="{00000000-0005-0000-0000-000053000000}"/>
    <cellStyle name="Célula Vinculada" xfId="85" builtinId="24" customBuiltin="1"/>
    <cellStyle name="Célula Vinculada 2" xfId="86" xr:uid="{00000000-0005-0000-0000-000055000000}"/>
    <cellStyle name="Célula Vinculada 3" xfId="87" xr:uid="{00000000-0005-0000-0000-000056000000}"/>
    <cellStyle name="Célula Vinculada 4" xfId="88" xr:uid="{00000000-0005-0000-0000-000057000000}"/>
    <cellStyle name="Currency" xfId="89" xr:uid="{00000000-0005-0000-0000-000058000000}"/>
    <cellStyle name="Currency 2" xfId="90" xr:uid="{00000000-0005-0000-0000-000059000000}"/>
    <cellStyle name="Currency 3" xfId="91" xr:uid="{00000000-0005-0000-0000-00005A000000}"/>
    <cellStyle name="Currency 4" xfId="92" xr:uid="{00000000-0005-0000-0000-00005B000000}"/>
    <cellStyle name="Ênfase1" xfId="93" builtinId="29" customBuiltin="1"/>
    <cellStyle name="Ênfase1 2" xfId="94" xr:uid="{00000000-0005-0000-0000-00005D000000}"/>
    <cellStyle name="Ênfase1 3" xfId="95" xr:uid="{00000000-0005-0000-0000-00005E000000}"/>
    <cellStyle name="Ênfase1 4" xfId="96" xr:uid="{00000000-0005-0000-0000-00005F000000}"/>
    <cellStyle name="Ênfase2" xfId="97" builtinId="33" customBuiltin="1"/>
    <cellStyle name="Ênfase2 2" xfId="98" xr:uid="{00000000-0005-0000-0000-000061000000}"/>
    <cellStyle name="Ênfase2 3" xfId="99" xr:uid="{00000000-0005-0000-0000-000062000000}"/>
    <cellStyle name="Ênfase2 4" xfId="100" xr:uid="{00000000-0005-0000-0000-000063000000}"/>
    <cellStyle name="Ênfase3" xfId="101" builtinId="37" customBuiltin="1"/>
    <cellStyle name="Ênfase3 2" xfId="102" xr:uid="{00000000-0005-0000-0000-000065000000}"/>
    <cellStyle name="Ênfase3 3" xfId="103" xr:uid="{00000000-0005-0000-0000-000066000000}"/>
    <cellStyle name="Ênfase3 4" xfId="104" xr:uid="{00000000-0005-0000-0000-000067000000}"/>
    <cellStyle name="Ênfase4" xfId="105" builtinId="41" customBuiltin="1"/>
    <cellStyle name="Ênfase4 2" xfId="106" xr:uid="{00000000-0005-0000-0000-000069000000}"/>
    <cellStyle name="Ênfase4 3" xfId="107" xr:uid="{00000000-0005-0000-0000-00006A000000}"/>
    <cellStyle name="Ênfase4 4" xfId="108" xr:uid="{00000000-0005-0000-0000-00006B000000}"/>
    <cellStyle name="Ênfase5" xfId="109" builtinId="45" customBuiltin="1"/>
    <cellStyle name="Ênfase5 2" xfId="110" xr:uid="{00000000-0005-0000-0000-00006D000000}"/>
    <cellStyle name="Ênfase5 3" xfId="111" xr:uid="{00000000-0005-0000-0000-00006E000000}"/>
    <cellStyle name="Ênfase5 4" xfId="112" xr:uid="{00000000-0005-0000-0000-00006F000000}"/>
    <cellStyle name="Ênfase6" xfId="113" builtinId="49" customBuiltin="1"/>
    <cellStyle name="Ênfase6 2" xfId="114" xr:uid="{00000000-0005-0000-0000-000071000000}"/>
    <cellStyle name="Ênfase6 3" xfId="115" xr:uid="{00000000-0005-0000-0000-000072000000}"/>
    <cellStyle name="Ênfase6 4" xfId="116" xr:uid="{00000000-0005-0000-0000-000073000000}"/>
    <cellStyle name="Entrada" xfId="117" builtinId="20" customBuiltin="1"/>
    <cellStyle name="Entrada 2" xfId="118" xr:uid="{00000000-0005-0000-0000-000075000000}"/>
    <cellStyle name="Entrada 3" xfId="119" xr:uid="{00000000-0005-0000-0000-000076000000}"/>
    <cellStyle name="Entrada 4" xfId="120" xr:uid="{00000000-0005-0000-0000-000077000000}"/>
    <cellStyle name="Incorreto 2" xfId="122" xr:uid="{00000000-0005-0000-0000-000079000000}"/>
    <cellStyle name="Incorreto 3" xfId="123" xr:uid="{00000000-0005-0000-0000-00007A000000}"/>
    <cellStyle name="Incorreto 4" xfId="124" xr:uid="{00000000-0005-0000-0000-00007B000000}"/>
    <cellStyle name="Neutra 2" xfId="126" xr:uid="{00000000-0005-0000-0000-00007D000000}"/>
    <cellStyle name="Neutra 3" xfId="127" xr:uid="{00000000-0005-0000-0000-00007E000000}"/>
    <cellStyle name="Neutra 4" xfId="128" xr:uid="{00000000-0005-0000-0000-00007F000000}"/>
    <cellStyle name="Neutro" xfId="125" builtinId="28" customBuiltin="1"/>
    <cellStyle name="Normal" xfId="0" builtinId="0"/>
    <cellStyle name="Normal 10" xfId="129" xr:uid="{00000000-0005-0000-0000-000081000000}"/>
    <cellStyle name="Normal 10 2" xfId="130" xr:uid="{00000000-0005-0000-0000-000082000000}"/>
    <cellStyle name="Normal 10 2 2" xfId="206" xr:uid="{00000000-0005-0000-0000-000083000000}"/>
    <cellStyle name="Normal 11" xfId="131" xr:uid="{00000000-0005-0000-0000-000084000000}"/>
    <cellStyle name="Normal 12" xfId="132" xr:uid="{00000000-0005-0000-0000-000085000000}"/>
    <cellStyle name="Normal 13" xfId="204" xr:uid="{00000000-0005-0000-0000-000086000000}"/>
    <cellStyle name="Normal 13 2" xfId="209" xr:uid="{00000000-0005-0000-0000-000087000000}"/>
    <cellStyle name="Normal 13 3" xfId="210" xr:uid="{00000000-0005-0000-0000-000088000000}"/>
    <cellStyle name="Normal 14" xfId="212" xr:uid="{00000000-0005-0000-0000-000089000000}"/>
    <cellStyle name="Normal 15" xfId="213" xr:uid="{C8ABA671-6F73-407C-9ABF-AEC71F876ED8}"/>
    <cellStyle name="Normal 16" xfId="214" xr:uid="{8DBD6798-03A9-4A9B-8D28-77A170832CC7}"/>
    <cellStyle name="Normal 2" xfId="133" xr:uid="{00000000-0005-0000-0000-00008A000000}"/>
    <cellStyle name="Normal 2 2" xfId="134" xr:uid="{00000000-0005-0000-0000-00008B000000}"/>
    <cellStyle name="Normal 2 3" xfId="135" xr:uid="{00000000-0005-0000-0000-00008C000000}"/>
    <cellStyle name="Normal 2 4" xfId="200" xr:uid="{00000000-0005-0000-0000-00008D000000}"/>
    <cellStyle name="Normal 2 4 2" xfId="203" xr:uid="{00000000-0005-0000-0000-00008E000000}"/>
    <cellStyle name="Normal 23" xfId="136" xr:uid="{00000000-0005-0000-0000-00008F000000}"/>
    <cellStyle name="Normal 3" xfId="137" xr:uid="{00000000-0005-0000-0000-000090000000}"/>
    <cellStyle name="Normal 3 2" xfId="138" xr:uid="{00000000-0005-0000-0000-000091000000}"/>
    <cellStyle name="Normal 3 2 2" xfId="139" xr:uid="{00000000-0005-0000-0000-000092000000}"/>
    <cellStyle name="Normal 3 3" xfId="211" xr:uid="{00000000-0005-0000-0000-000093000000}"/>
    <cellStyle name="Normal 4" xfId="140" xr:uid="{00000000-0005-0000-0000-000094000000}"/>
    <cellStyle name="Normal 4 2" xfId="141" xr:uid="{00000000-0005-0000-0000-000095000000}"/>
    <cellStyle name="Normal 4_Balanço e DRE 2010 ICESP" xfId="142" xr:uid="{00000000-0005-0000-0000-000096000000}"/>
    <cellStyle name="Normal 5" xfId="143" xr:uid="{00000000-0005-0000-0000-000097000000}"/>
    <cellStyle name="Normal 6" xfId="144" xr:uid="{00000000-0005-0000-0000-000098000000}"/>
    <cellStyle name="Normal 7" xfId="145" xr:uid="{00000000-0005-0000-0000-000099000000}"/>
    <cellStyle name="Normal 8" xfId="146" xr:uid="{00000000-0005-0000-0000-00009A000000}"/>
    <cellStyle name="Normal 9" xfId="147" xr:uid="{00000000-0005-0000-0000-00009B000000}"/>
    <cellStyle name="Nota" xfId="148" builtinId="10" customBuiltin="1"/>
    <cellStyle name="Nota 2" xfId="149" xr:uid="{00000000-0005-0000-0000-00009F000000}"/>
    <cellStyle name="Nota 3" xfId="150" xr:uid="{00000000-0005-0000-0000-0000A0000000}"/>
    <cellStyle name="Nota 4" xfId="151" xr:uid="{00000000-0005-0000-0000-0000A1000000}"/>
    <cellStyle name="Ruim" xfId="121" builtinId="27" customBuiltin="1"/>
    <cellStyle name="Saída" xfId="152" builtinId="21" customBuiltin="1"/>
    <cellStyle name="Saída 2" xfId="153" xr:uid="{00000000-0005-0000-0000-0000A3000000}"/>
    <cellStyle name="Saída 3" xfId="154" xr:uid="{00000000-0005-0000-0000-0000A4000000}"/>
    <cellStyle name="Saída 4" xfId="155" xr:uid="{00000000-0005-0000-0000-0000A5000000}"/>
    <cellStyle name="Separador de milhares 11" xfId="156" xr:uid="{00000000-0005-0000-0000-0000A6000000}"/>
    <cellStyle name="Separador de milhares 2" xfId="157" xr:uid="{00000000-0005-0000-0000-0000A7000000}"/>
    <cellStyle name="Separador de milhares 2 2" xfId="158" xr:uid="{00000000-0005-0000-0000-0000A8000000}"/>
    <cellStyle name="Separador de milhares 2 2 2" xfId="159" xr:uid="{00000000-0005-0000-0000-0000A9000000}"/>
    <cellStyle name="Separador de milhares 2 3" xfId="160" xr:uid="{00000000-0005-0000-0000-0000AA000000}"/>
    <cellStyle name="Separador de milhares 2 4" xfId="161" xr:uid="{00000000-0005-0000-0000-0000AB000000}"/>
    <cellStyle name="Separador de milhares 2 7" xfId="162" xr:uid="{00000000-0005-0000-0000-0000AC000000}"/>
    <cellStyle name="Separador de milhares 2 7 2" xfId="163" xr:uid="{00000000-0005-0000-0000-0000AD000000}"/>
    <cellStyle name="Separador de milhares 3" xfId="164" xr:uid="{00000000-0005-0000-0000-0000AE000000}"/>
    <cellStyle name="Separador de milhares 3 2" xfId="165" xr:uid="{00000000-0005-0000-0000-0000AF000000}"/>
    <cellStyle name="Separador de milhares 4" xfId="166" xr:uid="{00000000-0005-0000-0000-0000B0000000}"/>
    <cellStyle name="Separador de milhares 5" xfId="167" xr:uid="{00000000-0005-0000-0000-0000B1000000}"/>
    <cellStyle name="Separador de milhares 5 2" xfId="168" xr:uid="{00000000-0005-0000-0000-0000B2000000}"/>
    <cellStyle name="Separador de milhares 7" xfId="169" xr:uid="{00000000-0005-0000-0000-0000B3000000}"/>
    <cellStyle name="Separador de milhares 8" xfId="170" xr:uid="{00000000-0005-0000-0000-0000B4000000}"/>
    <cellStyle name="Texto de Aviso" xfId="171" builtinId="11" customBuiltin="1"/>
    <cellStyle name="Texto de Aviso 2" xfId="172" xr:uid="{00000000-0005-0000-0000-0000B6000000}"/>
    <cellStyle name="Texto de Aviso 3" xfId="173" xr:uid="{00000000-0005-0000-0000-0000B7000000}"/>
    <cellStyle name="Texto de Aviso 4" xfId="174" xr:uid="{00000000-0005-0000-0000-0000B8000000}"/>
    <cellStyle name="Texto Explicativo" xfId="175" builtinId="53" customBuiltin="1"/>
    <cellStyle name="Texto Explicativo 2" xfId="176" xr:uid="{00000000-0005-0000-0000-0000BA000000}"/>
    <cellStyle name="Texto Explicativo 3" xfId="177" xr:uid="{00000000-0005-0000-0000-0000BB000000}"/>
    <cellStyle name="Texto Explicativo 4" xfId="178" xr:uid="{00000000-0005-0000-0000-0000BC000000}"/>
    <cellStyle name="Título" xfId="179" builtinId="15" customBuiltin="1"/>
    <cellStyle name="Título 1" xfId="180" builtinId="16" customBuiltin="1"/>
    <cellStyle name="Título 1 2" xfId="181" xr:uid="{00000000-0005-0000-0000-0000BF000000}"/>
    <cellStyle name="Título 1 3" xfId="182" xr:uid="{00000000-0005-0000-0000-0000C0000000}"/>
    <cellStyle name="Título 1 4" xfId="183" xr:uid="{00000000-0005-0000-0000-0000C1000000}"/>
    <cellStyle name="Título 2" xfId="184" builtinId="17" customBuiltin="1"/>
    <cellStyle name="Título 2 2" xfId="185" xr:uid="{00000000-0005-0000-0000-0000C3000000}"/>
    <cellStyle name="Título 2 3" xfId="186" xr:uid="{00000000-0005-0000-0000-0000C4000000}"/>
    <cellStyle name="Título 2 4" xfId="187" xr:uid="{00000000-0005-0000-0000-0000C5000000}"/>
    <cellStyle name="Título 3" xfId="188" builtinId="18" customBuiltin="1"/>
    <cellStyle name="Título 3 2" xfId="189" xr:uid="{00000000-0005-0000-0000-0000C7000000}"/>
    <cellStyle name="Título 3 3" xfId="190" xr:uid="{00000000-0005-0000-0000-0000C8000000}"/>
    <cellStyle name="Título 3 4" xfId="191" xr:uid="{00000000-0005-0000-0000-0000C9000000}"/>
    <cellStyle name="Título 4" xfId="192" builtinId="19" customBuiltin="1"/>
    <cellStyle name="Título 4 2" xfId="193" xr:uid="{00000000-0005-0000-0000-0000CB000000}"/>
    <cellStyle name="Título 4 3" xfId="194" xr:uid="{00000000-0005-0000-0000-0000CC000000}"/>
    <cellStyle name="Título 4 4" xfId="195" xr:uid="{00000000-0005-0000-0000-0000CD000000}"/>
    <cellStyle name="Total" xfId="196" builtinId="25" customBuiltin="1"/>
    <cellStyle name="Total 2" xfId="197" xr:uid="{00000000-0005-0000-0000-0000CF000000}"/>
    <cellStyle name="Total 3" xfId="198" xr:uid="{00000000-0005-0000-0000-0000D0000000}"/>
    <cellStyle name="Total 4" xfId="199" xr:uid="{00000000-0005-0000-0000-0000D1000000}"/>
    <cellStyle name="Vírgula 2" xfId="201" xr:uid="{00000000-0005-0000-0000-0000D3000000}"/>
    <cellStyle name="Vírgula 2 2" xfId="208" xr:uid="{00000000-0005-0000-0000-0000D4000000}"/>
    <cellStyle name="Vírgula 3" xfId="202" xr:uid="{00000000-0005-0000-0000-0000D5000000}"/>
    <cellStyle name="Vírgula 3 2" xfId="207" xr:uid="{00000000-0005-0000-0000-0000D6000000}"/>
    <cellStyle name="Vírgula 4" xfId="205" xr:uid="{00000000-0005-0000-0000-0000D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11206</xdr:colOff>
      <xdr:row>0</xdr:row>
      <xdr:rowOff>694782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305E1E-34CA-40F6-A120-08AE43E2F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65006" cy="6947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33617</xdr:colOff>
      <xdr:row>0</xdr:row>
      <xdr:rowOff>593913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5150FC-CA93-42F4-B33F-69BCA0805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1958917" cy="5939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2</xdr:rowOff>
    </xdr:from>
    <xdr:to>
      <xdr:col>11</xdr:col>
      <xdr:colOff>0</xdr:colOff>
      <xdr:row>0</xdr:row>
      <xdr:rowOff>644684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ED35CC-BABC-4F06-A39F-CDDE8773D2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4" y="2"/>
          <a:ext cx="12221936" cy="644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1</xdr:row>
      <xdr:rowOff>11906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F2B174-B630-4CFB-979A-1D41C9903D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0696575" cy="6215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nielas\AppData\Local\Microsoft\Windows\INetCache\Content.Outlook\514KTWMZ\DFC%20Perdizes.xlsx" TargetMode="External"/><Relationship Id="rId1" Type="http://schemas.openxmlformats.org/officeDocument/2006/relationships/externalLinkPath" Target="file:///C:\Users\danielas\AppData\Local\Microsoft\Windows\INetCache\Content.Outlook\514KTWMZ\DFC%20Perdiz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C- PERDIZES "/>
      <sheetName val="CONCILIAÇÃ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BC841-D25E-4276-B47C-74DD9B11C173}">
  <dimension ref="A1:H29"/>
  <sheetViews>
    <sheetView showGridLines="0" tabSelected="1" zoomScale="85" zoomScaleNormal="85" workbookViewId="0">
      <selection activeCell="L13" sqref="L13"/>
    </sheetView>
  </sheetViews>
  <sheetFormatPr defaultColWidth="6.85546875" defaultRowHeight="15" customHeight="1" x14ac:dyDescent="0.2"/>
  <cols>
    <col min="1" max="1" width="72.7109375" style="1" customWidth="1"/>
    <col min="2" max="2" width="14" style="1" customWidth="1"/>
    <col min="3" max="3" width="16.42578125" style="1" customWidth="1"/>
    <col min="4" max="8" width="13.42578125" style="1" bestFit="1" customWidth="1"/>
    <col min="9" max="16384" width="6.85546875" style="1"/>
  </cols>
  <sheetData>
    <row r="1" spans="1:8" s="2" customFormat="1" ht="66" customHeight="1" x14ac:dyDescent="0.2"/>
    <row r="2" spans="1:8" s="3" customFormat="1" ht="20.100000000000001" customHeight="1" x14ac:dyDescent="0.2">
      <c r="A2" s="30" t="s">
        <v>34</v>
      </c>
      <c r="B2" s="30"/>
      <c r="C2" s="30"/>
      <c r="D2" s="30"/>
      <c r="E2" s="30"/>
      <c r="F2" s="30"/>
      <c r="G2" s="30"/>
      <c r="H2" s="30"/>
    </row>
    <row r="3" spans="1:8" s="3" customFormat="1" ht="20.100000000000001" customHeight="1" x14ac:dyDescent="0.2">
      <c r="A3" s="29" t="s">
        <v>17</v>
      </c>
      <c r="B3" s="29"/>
      <c r="C3" s="29"/>
      <c r="D3" s="29"/>
      <c r="E3" s="29"/>
      <c r="F3" s="29"/>
      <c r="G3" s="29"/>
      <c r="H3" s="29"/>
    </row>
    <row r="4" spans="1:8" s="3" customFormat="1" ht="20.100000000000001" customHeight="1" x14ac:dyDescent="0.2">
      <c r="A4" s="29" t="s">
        <v>80</v>
      </c>
      <c r="B4" s="29"/>
      <c r="C4" s="29"/>
      <c r="D4" s="29"/>
      <c r="E4" s="29"/>
      <c r="F4" s="29"/>
      <c r="G4" s="29"/>
      <c r="H4" s="29"/>
    </row>
    <row r="5" spans="1:8" s="3" customFormat="1" ht="15" customHeight="1" x14ac:dyDescent="0.2">
      <c r="A5" s="27"/>
      <c r="B5" s="27"/>
      <c r="C5" s="27"/>
      <c r="D5" s="27"/>
      <c r="E5" s="27"/>
      <c r="F5" s="27"/>
      <c r="G5" s="27"/>
      <c r="H5" s="27"/>
    </row>
    <row r="6" spans="1:8" s="3" customFormat="1" ht="24.95" customHeight="1" x14ac:dyDescent="0.2">
      <c r="A6" s="27"/>
      <c r="B6" s="28" t="s">
        <v>35</v>
      </c>
      <c r="C6" s="28" t="s">
        <v>36</v>
      </c>
      <c r="D6" s="28" t="s">
        <v>38</v>
      </c>
      <c r="E6" s="28" t="s">
        <v>39</v>
      </c>
      <c r="F6" s="28" t="s">
        <v>40</v>
      </c>
      <c r="G6" s="28" t="s">
        <v>41</v>
      </c>
      <c r="H6" s="28" t="s">
        <v>81</v>
      </c>
    </row>
    <row r="7" spans="1:8" s="2" customFormat="1" ht="15" customHeight="1" x14ac:dyDescent="0.2"/>
    <row r="8" spans="1:8" s="5" customFormat="1" ht="24.95" customHeight="1" x14ac:dyDescent="0.2">
      <c r="A8" s="10" t="s">
        <v>2</v>
      </c>
      <c r="B8" s="11">
        <f t="shared" ref="B8:H8" si="0">B9+B15</f>
        <v>13825170.420000002</v>
      </c>
      <c r="C8" s="11">
        <f t="shared" si="0"/>
        <v>15958537.159999998</v>
      </c>
      <c r="D8" s="11">
        <f t="shared" si="0"/>
        <v>17775042.779999997</v>
      </c>
      <c r="E8" s="11">
        <f t="shared" si="0"/>
        <v>19229785.48</v>
      </c>
      <c r="F8" s="11">
        <f t="shared" si="0"/>
        <v>20229182.119999997</v>
      </c>
      <c r="G8" s="11">
        <f t="shared" si="0"/>
        <v>21609671.329999998</v>
      </c>
      <c r="H8" s="11">
        <f t="shared" si="0"/>
        <v>21472002.130000003</v>
      </c>
    </row>
    <row r="9" spans="1:8" s="5" customFormat="1" ht="24.95" customHeight="1" x14ac:dyDescent="0.2">
      <c r="A9" s="12" t="s">
        <v>3</v>
      </c>
      <c r="B9" s="13">
        <f t="shared" ref="B9:G9" si="1">SUM(B10:B14)</f>
        <v>13463225.500000002</v>
      </c>
      <c r="C9" s="13">
        <f t="shared" si="1"/>
        <v>15468584.129999999</v>
      </c>
      <c r="D9" s="13">
        <f t="shared" si="1"/>
        <v>17052515.449999999</v>
      </c>
      <c r="E9" s="13">
        <f t="shared" si="1"/>
        <v>18495342.289999999</v>
      </c>
      <c r="F9" s="13">
        <f t="shared" si="1"/>
        <v>19483840.299999997</v>
      </c>
      <c r="G9" s="13">
        <f t="shared" si="1"/>
        <v>20623121.009999998</v>
      </c>
      <c r="H9" s="13">
        <f t="shared" ref="H9" si="2">SUM(H10:H14)</f>
        <v>20481885.210000001</v>
      </c>
    </row>
    <row r="10" spans="1:8" s="5" customFormat="1" ht="24.95" customHeight="1" x14ac:dyDescent="0.2">
      <c r="A10" s="6" t="s">
        <v>25</v>
      </c>
      <c r="B10" s="14">
        <v>9306969.3200000003</v>
      </c>
      <c r="C10" s="14">
        <v>9675481.0099999998</v>
      </c>
      <c r="D10" s="14">
        <v>9813397.3399999999</v>
      </c>
      <c r="E10" s="14">
        <v>9818731.4999999981</v>
      </c>
      <c r="F10" s="14">
        <v>9088306.0000000019</v>
      </c>
      <c r="G10" s="14">
        <v>8569014.299999997</v>
      </c>
      <c r="H10" s="14">
        <v>6929437.8100000005</v>
      </c>
    </row>
    <row r="11" spans="1:8" s="5" customFormat="1" ht="24.95" customHeight="1" x14ac:dyDescent="0.2">
      <c r="A11" s="6" t="s">
        <v>27</v>
      </c>
      <c r="B11" s="14">
        <v>1622000</v>
      </c>
      <c r="C11" s="14">
        <v>3244000</v>
      </c>
      <c r="D11" s="14">
        <v>4866000</v>
      </c>
      <c r="E11" s="14">
        <v>6488000</v>
      </c>
      <c r="F11" s="14">
        <v>8110000</v>
      </c>
      <c r="G11" s="14">
        <v>9732000</v>
      </c>
      <c r="H11" s="14">
        <v>11354000</v>
      </c>
    </row>
    <row r="12" spans="1:8" s="5" customFormat="1" ht="24.95" customHeight="1" x14ac:dyDescent="0.2">
      <c r="A12" s="6" t="s">
        <v>32</v>
      </c>
      <c r="B12" s="14">
        <v>2271581.8500000006</v>
      </c>
      <c r="C12" s="14">
        <v>2273325.6800000002</v>
      </c>
      <c r="D12" s="14">
        <v>2091819.45</v>
      </c>
      <c r="E12" s="14">
        <v>1916273.33</v>
      </c>
      <c r="F12" s="14">
        <v>1907673.4700000002</v>
      </c>
      <c r="G12" s="14">
        <v>1858374.94</v>
      </c>
      <c r="H12" s="14">
        <v>1895322.92</v>
      </c>
    </row>
    <row r="13" spans="1:8" s="5" customFormat="1" ht="24.95" customHeight="1" x14ac:dyDescent="0.2">
      <c r="A13" s="6" t="s">
        <v>30</v>
      </c>
      <c r="B13" s="14">
        <v>10576.920000000002</v>
      </c>
      <c r="C13" s="14">
        <v>6107.79</v>
      </c>
      <c r="D13" s="14">
        <v>1638.6599999999999</v>
      </c>
      <c r="E13" s="14">
        <v>0</v>
      </c>
      <c r="F13" s="14">
        <v>44961.11</v>
      </c>
      <c r="G13" s="14">
        <v>44178.75</v>
      </c>
      <c r="H13" s="14">
        <v>39635.99</v>
      </c>
    </row>
    <row r="14" spans="1:8" s="5" customFormat="1" ht="24.95" customHeight="1" x14ac:dyDescent="0.2">
      <c r="A14" s="6" t="s">
        <v>7</v>
      </c>
      <c r="B14" s="14">
        <v>252097.41</v>
      </c>
      <c r="C14" s="14">
        <v>269669.65000000002</v>
      </c>
      <c r="D14" s="14">
        <v>279660</v>
      </c>
      <c r="E14" s="14">
        <v>272337.45999999996</v>
      </c>
      <c r="F14" s="14">
        <v>332899.72000000003</v>
      </c>
      <c r="G14" s="14">
        <v>419553.02</v>
      </c>
      <c r="H14" s="14">
        <v>263488.49</v>
      </c>
    </row>
    <row r="15" spans="1:8" s="5" customFormat="1" ht="24.95" customHeight="1" x14ac:dyDescent="0.2">
      <c r="A15" s="12" t="s">
        <v>8</v>
      </c>
      <c r="B15" s="13">
        <f t="shared" ref="B15:H15" si="3">B16</f>
        <v>361944.92</v>
      </c>
      <c r="C15" s="13">
        <f t="shared" si="3"/>
        <v>489953.02999999997</v>
      </c>
      <c r="D15" s="13">
        <f t="shared" si="3"/>
        <v>722527.33</v>
      </c>
      <c r="E15" s="13">
        <f t="shared" si="3"/>
        <v>734443.19</v>
      </c>
      <c r="F15" s="13">
        <f t="shared" si="3"/>
        <v>745341.82</v>
      </c>
      <c r="G15" s="13">
        <f t="shared" si="3"/>
        <v>986550.32</v>
      </c>
      <c r="H15" s="13">
        <f t="shared" si="3"/>
        <v>990116.92000000016</v>
      </c>
    </row>
    <row r="16" spans="1:8" s="5" customFormat="1" ht="24.95" customHeight="1" x14ac:dyDescent="0.2">
      <c r="A16" s="6" t="s">
        <v>21</v>
      </c>
      <c r="B16" s="14">
        <v>361944.92</v>
      </c>
      <c r="C16" s="14">
        <v>489953.02999999997</v>
      </c>
      <c r="D16" s="14">
        <v>722527.33</v>
      </c>
      <c r="E16" s="14">
        <v>734443.19</v>
      </c>
      <c r="F16" s="14">
        <v>745341.82</v>
      </c>
      <c r="G16" s="14">
        <v>986550.32</v>
      </c>
      <c r="H16" s="14">
        <v>990116.92000000016</v>
      </c>
    </row>
    <row r="17" spans="1:8" s="5" customFormat="1" ht="15" customHeight="1" x14ac:dyDescent="0.2">
      <c r="A17" s="6"/>
      <c r="B17" s="14"/>
      <c r="C17" s="14"/>
      <c r="D17" s="14"/>
      <c r="E17" s="14"/>
      <c r="F17" s="14"/>
      <c r="G17" s="14"/>
      <c r="H17" s="14"/>
    </row>
    <row r="18" spans="1:8" s="5" customFormat="1" ht="24.95" customHeight="1" x14ac:dyDescent="0.2">
      <c r="A18" s="10" t="s">
        <v>4</v>
      </c>
      <c r="B18" s="11">
        <f t="shared" ref="B18:H18" si="4">B19+B25</f>
        <v>13825170.389999997</v>
      </c>
      <c r="C18" s="11">
        <f t="shared" si="4"/>
        <v>15958536.989999995</v>
      </c>
      <c r="D18" s="11">
        <f t="shared" si="4"/>
        <v>17775043.100000001</v>
      </c>
      <c r="E18" s="11">
        <f t="shared" si="4"/>
        <v>19229785.169999998</v>
      </c>
      <c r="F18" s="11">
        <f t="shared" si="4"/>
        <v>20229182.109999999</v>
      </c>
      <c r="G18" s="11">
        <f t="shared" si="4"/>
        <v>21609670.999999996</v>
      </c>
      <c r="H18" s="11">
        <f t="shared" si="4"/>
        <v>21472001.829999994</v>
      </c>
    </row>
    <row r="19" spans="1:8" s="5" customFormat="1" ht="24.95" customHeight="1" x14ac:dyDescent="0.2">
      <c r="A19" s="12" t="s">
        <v>3</v>
      </c>
      <c r="B19" s="13">
        <f t="shared" ref="B19:H19" si="5">SUM(B20:B24)</f>
        <v>7504673.1200000001</v>
      </c>
      <c r="C19" s="13">
        <f t="shared" si="5"/>
        <v>8332609.9699999997</v>
      </c>
      <c r="D19" s="13">
        <f t="shared" si="5"/>
        <v>9055196.4199999999</v>
      </c>
      <c r="E19" s="13">
        <f t="shared" si="5"/>
        <v>9314646.9399999995</v>
      </c>
      <c r="F19" s="13">
        <f t="shared" si="5"/>
        <v>10093389.300000003</v>
      </c>
      <c r="G19" s="13">
        <f t="shared" si="5"/>
        <v>11445791.93</v>
      </c>
      <c r="H19" s="13">
        <f t="shared" si="5"/>
        <v>11356037.83</v>
      </c>
    </row>
    <row r="20" spans="1:8" s="5" customFormat="1" ht="24.95" customHeight="1" x14ac:dyDescent="0.2">
      <c r="A20" s="6" t="s">
        <v>5</v>
      </c>
      <c r="B20" s="14">
        <v>798981.83</v>
      </c>
      <c r="C20" s="14">
        <v>808345.75000000023</v>
      </c>
      <c r="D20" s="14">
        <v>766102.42999999993</v>
      </c>
      <c r="E20" s="14">
        <v>512807</v>
      </c>
      <c r="F20" s="14">
        <v>520283.99999999988</v>
      </c>
      <c r="G20" s="14">
        <v>875073.90999999992</v>
      </c>
      <c r="H20" s="14">
        <v>763075.82</v>
      </c>
    </row>
    <row r="21" spans="1:8" s="5" customFormat="1" ht="24.95" customHeight="1" x14ac:dyDescent="0.2">
      <c r="A21" s="6" t="s">
        <v>9</v>
      </c>
      <c r="B21" s="14">
        <v>71250.509999999776</v>
      </c>
      <c r="C21" s="14">
        <v>122749.16000000015</v>
      </c>
      <c r="D21" s="14">
        <v>241306.94000000018</v>
      </c>
      <c r="E21" s="14">
        <v>45966.739999999991</v>
      </c>
      <c r="F21" s="14">
        <v>164668.47999999998</v>
      </c>
      <c r="G21" s="14">
        <v>305884</v>
      </c>
      <c r="H21" s="14">
        <v>169771.34000000008</v>
      </c>
    </row>
    <row r="22" spans="1:8" s="5" customFormat="1" ht="24.95" customHeight="1" x14ac:dyDescent="0.2">
      <c r="A22" s="6" t="s">
        <v>12</v>
      </c>
      <c r="B22" s="14">
        <v>5855679.54</v>
      </c>
      <c r="C22" s="14">
        <v>6575044.3300000001</v>
      </c>
      <c r="D22" s="14">
        <v>7211530.6399999997</v>
      </c>
      <c r="E22" s="14">
        <v>7888735.7799999993</v>
      </c>
      <c r="F22" s="14">
        <v>8456503.0100000016</v>
      </c>
      <c r="G22" s="14">
        <v>9243673.0600000005</v>
      </c>
      <c r="H22" s="14">
        <v>9389443.5899999999</v>
      </c>
    </row>
    <row r="23" spans="1:8" s="5" customFormat="1" ht="24.95" customHeight="1" x14ac:dyDescent="0.2">
      <c r="A23" s="6" t="s">
        <v>10</v>
      </c>
      <c r="B23" s="14">
        <v>751110.24000000011</v>
      </c>
      <c r="C23" s="14">
        <v>790230.00999999989</v>
      </c>
      <c r="D23" s="14">
        <v>794069.14</v>
      </c>
      <c r="E23" s="14">
        <v>813571.27000000014</v>
      </c>
      <c r="F23" s="14">
        <v>886942.32</v>
      </c>
      <c r="G23" s="14">
        <v>937614.51</v>
      </c>
      <c r="H23" s="14">
        <v>936232</v>
      </c>
    </row>
    <row r="24" spans="1:8" s="5" customFormat="1" ht="24.95" customHeight="1" x14ac:dyDescent="0.2">
      <c r="A24" s="6" t="s">
        <v>18</v>
      </c>
      <c r="B24" s="14">
        <v>27651</v>
      </c>
      <c r="C24" s="14">
        <v>36240.720000000001</v>
      </c>
      <c r="D24" s="14">
        <v>42187.270000000004</v>
      </c>
      <c r="E24" s="14">
        <v>53566.15</v>
      </c>
      <c r="F24" s="14">
        <v>64991.49</v>
      </c>
      <c r="G24" s="14">
        <v>83546.450000000012</v>
      </c>
      <c r="H24" s="14">
        <v>97515.08</v>
      </c>
    </row>
    <row r="25" spans="1:8" s="5" customFormat="1" ht="24.95" customHeight="1" x14ac:dyDescent="0.2">
      <c r="A25" s="12" t="s">
        <v>13</v>
      </c>
      <c r="B25" s="13">
        <f t="shared" ref="B25:H25" si="6">SUM(B26:B27)</f>
        <v>6320497.2699999968</v>
      </c>
      <c r="C25" s="13">
        <f t="shared" si="6"/>
        <v>7625927.0199999958</v>
      </c>
      <c r="D25" s="13">
        <f t="shared" si="6"/>
        <v>8719846.6799999997</v>
      </c>
      <c r="E25" s="13">
        <f t="shared" si="6"/>
        <v>9915138.2299999986</v>
      </c>
      <c r="F25" s="13">
        <f t="shared" si="6"/>
        <v>10135792.809999999</v>
      </c>
      <c r="G25" s="13">
        <f t="shared" si="6"/>
        <v>10163879.069999997</v>
      </c>
      <c r="H25" s="13">
        <f t="shared" si="6"/>
        <v>10115963.999999994</v>
      </c>
    </row>
    <row r="26" spans="1:8" s="5" customFormat="1" ht="24.95" customHeight="1" x14ac:dyDescent="0.2">
      <c r="A26" s="6" t="s">
        <v>26</v>
      </c>
      <c r="B26" s="14">
        <v>4498917.5199999977</v>
      </c>
      <c r="C26" s="14">
        <v>4498917.5199999977</v>
      </c>
      <c r="D26" s="14">
        <v>4498917.5200000005</v>
      </c>
      <c r="E26" s="14">
        <v>4498917.5199999996</v>
      </c>
      <c r="F26" s="14">
        <v>4498917.5199999996</v>
      </c>
      <c r="G26" s="14">
        <v>4498917.5199999996</v>
      </c>
      <c r="H26" s="14">
        <v>4498917.5199999996</v>
      </c>
    </row>
    <row r="27" spans="1:8" s="5" customFormat="1" ht="24.95" customHeight="1" x14ac:dyDescent="0.2">
      <c r="A27" s="6" t="s">
        <v>15</v>
      </c>
      <c r="B27" s="14">
        <v>1821579.7499999993</v>
      </c>
      <c r="C27" s="14">
        <v>3127009.4999999986</v>
      </c>
      <c r="D27" s="14">
        <v>4220929.1599999992</v>
      </c>
      <c r="E27" s="14">
        <v>5416220.709999999</v>
      </c>
      <c r="F27" s="14">
        <v>5636875.2899999982</v>
      </c>
      <c r="G27" s="14">
        <v>5664961.5499999961</v>
      </c>
      <c r="H27" s="14">
        <v>5617046.4799999949</v>
      </c>
    </row>
    <row r="29" spans="1:8" ht="14.25" customHeight="1" x14ac:dyDescent="0.2"/>
  </sheetData>
  <mergeCells count="3">
    <mergeCell ref="A2:H2"/>
    <mergeCell ref="A3:H3"/>
    <mergeCell ref="A4:H4"/>
  </mergeCells>
  <printOptions horizontalCentered="1"/>
  <pageMargins left="0.59055118110236227" right="0.59055118110236227" top="0.98425196850393704" bottom="0.59055118110236227" header="0.70866141732283472" footer="0.51181102362204722"/>
  <pageSetup paperSize="9" scale="65" orientation="landscape" r:id="rId1"/>
  <headerFooter>
    <oddFooter>&amp;C&amp;"Verdana,Normal"&amp;8&amp;P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8F1D-DD06-4639-B63F-C078290AE48C}">
  <dimension ref="A1:O34"/>
  <sheetViews>
    <sheetView showGridLines="0" zoomScale="85" zoomScaleNormal="85" workbookViewId="0">
      <selection activeCell="M18" sqref="M18"/>
    </sheetView>
  </sheetViews>
  <sheetFormatPr defaultColWidth="6.85546875" defaultRowHeight="15" customHeight="1" x14ac:dyDescent="0.2"/>
  <cols>
    <col min="1" max="1" width="47.5703125" style="2" bestFit="1" customWidth="1"/>
    <col min="2" max="2" width="12.85546875" style="2" bestFit="1" customWidth="1"/>
    <col min="3" max="3" width="17.140625" style="2" bestFit="1" customWidth="1"/>
    <col min="4" max="8" width="17.140625" style="2" customWidth="1"/>
    <col min="9" max="9" width="15.5703125" style="2" customWidth="1"/>
    <col min="10" max="16384" width="6.85546875" style="2"/>
  </cols>
  <sheetData>
    <row r="1" spans="1:15" ht="66" customHeight="1" x14ac:dyDescent="0.2"/>
    <row r="2" spans="1:15" s="3" customFormat="1" ht="20.100000000000001" customHeight="1" x14ac:dyDescent="0.2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25"/>
      <c r="K2" s="25"/>
      <c r="L2" s="25"/>
      <c r="M2" s="25"/>
    </row>
    <row r="3" spans="1:15" s="3" customFormat="1" ht="20.100000000000001" customHeight="1" x14ac:dyDescent="0.2">
      <c r="A3" s="29" t="s">
        <v>17</v>
      </c>
      <c r="B3" s="29"/>
      <c r="C3" s="29"/>
      <c r="D3" s="29"/>
      <c r="E3" s="29"/>
      <c r="F3" s="29"/>
      <c r="G3" s="29"/>
      <c r="H3" s="29"/>
      <c r="I3" s="29"/>
      <c r="J3" s="26"/>
      <c r="K3" s="26"/>
      <c r="L3" s="26"/>
      <c r="M3" s="26"/>
    </row>
    <row r="4" spans="1:15" s="3" customFormat="1" ht="20.100000000000001" customHeight="1" x14ac:dyDescent="0.2">
      <c r="A4" s="29" t="s">
        <v>82</v>
      </c>
      <c r="B4" s="29"/>
      <c r="C4" s="29"/>
      <c r="D4" s="29"/>
      <c r="E4" s="29"/>
      <c r="F4" s="29"/>
      <c r="G4" s="29"/>
      <c r="H4" s="29"/>
      <c r="I4" s="29"/>
      <c r="J4" s="26"/>
      <c r="K4" s="26"/>
      <c r="L4" s="26"/>
      <c r="M4" s="26"/>
      <c r="N4" s="26"/>
      <c r="O4" s="26"/>
    </row>
    <row r="5" spans="1:15" s="3" customFormat="1" ht="1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6"/>
      <c r="K5" s="26"/>
      <c r="L5" s="26"/>
      <c r="M5" s="26"/>
      <c r="N5" s="26"/>
      <c r="O5" s="26"/>
    </row>
    <row r="6" spans="1:15" s="3" customFormat="1" ht="16.5" customHeight="1" x14ac:dyDescent="0.2">
      <c r="A6" s="27"/>
      <c r="B6" s="28" t="s">
        <v>35</v>
      </c>
      <c r="C6" s="28" t="s">
        <v>36</v>
      </c>
      <c r="D6" s="28" t="s">
        <v>38</v>
      </c>
      <c r="E6" s="28" t="s">
        <v>39</v>
      </c>
      <c r="F6" s="28" t="s">
        <v>40</v>
      </c>
      <c r="G6" s="28" t="s">
        <v>41</v>
      </c>
      <c r="H6" s="28" t="s">
        <v>81</v>
      </c>
      <c r="I6" s="28" t="s">
        <v>37</v>
      </c>
      <c r="J6" s="26"/>
      <c r="K6" s="26"/>
      <c r="L6" s="26"/>
      <c r="M6" s="26"/>
      <c r="N6" s="26"/>
      <c r="O6" s="26"/>
    </row>
    <row r="7" spans="1:15" ht="15" customHeight="1" x14ac:dyDescent="0.2">
      <c r="A7" s="4"/>
      <c r="B7" s="4"/>
    </row>
    <row r="8" spans="1:15" s="5" customFormat="1" ht="24.95" customHeight="1" x14ac:dyDescent="0.2">
      <c r="A8" s="10" t="s">
        <v>0</v>
      </c>
      <c r="B8" s="11">
        <f t="shared" ref="B8:H8" si="0">SUM(B9:B11)</f>
        <v>7691353.3499999996</v>
      </c>
      <c r="C8" s="11">
        <f t="shared" si="0"/>
        <v>7696118.7699999996</v>
      </c>
      <c r="D8" s="11">
        <f t="shared" si="0"/>
        <v>7704194.9800000004</v>
      </c>
      <c r="E8" s="11">
        <f t="shared" si="0"/>
        <v>7713501.7400000002</v>
      </c>
      <c r="F8" s="11">
        <f t="shared" si="0"/>
        <v>7718058.6299999999</v>
      </c>
      <c r="G8" s="11">
        <f t="shared" si="0"/>
        <v>7715323.6299999999</v>
      </c>
      <c r="H8" s="11">
        <f t="shared" si="0"/>
        <v>7704151.4299999997</v>
      </c>
      <c r="I8" s="11">
        <f>SUM(B8:H8)</f>
        <v>53942702.530000009</v>
      </c>
      <c r="J8" s="8"/>
      <c r="L8" s="15"/>
    </row>
    <row r="9" spans="1:15" s="5" customFormat="1" ht="24.95" customHeight="1" x14ac:dyDescent="0.2">
      <c r="A9" s="6" t="s">
        <v>17</v>
      </c>
      <c r="B9" s="14">
        <v>7622000</v>
      </c>
      <c r="C9" s="14">
        <v>7622000</v>
      </c>
      <c r="D9" s="14">
        <v>7622000</v>
      </c>
      <c r="E9" s="14">
        <v>7622000</v>
      </c>
      <c r="F9" s="14">
        <v>7622000</v>
      </c>
      <c r="G9" s="14">
        <v>7622000</v>
      </c>
      <c r="H9" s="14">
        <v>7622000</v>
      </c>
      <c r="I9" s="14">
        <f>SUM(B9:H9)</f>
        <v>53354000</v>
      </c>
    </row>
    <row r="10" spans="1:15" s="5" customFormat="1" ht="24.95" customHeight="1" x14ac:dyDescent="0.2">
      <c r="A10" s="6" t="s">
        <v>29</v>
      </c>
      <c r="B10" s="14">
        <v>738.96</v>
      </c>
      <c r="C10" s="14">
        <v>150.18</v>
      </c>
      <c r="D10" s="14">
        <v>52</v>
      </c>
      <c r="E10" s="14">
        <v>29</v>
      </c>
      <c r="F10" s="14">
        <v>3695.55</v>
      </c>
      <c r="G10" s="14">
        <v>14</v>
      </c>
      <c r="H10" s="14">
        <v>0</v>
      </c>
      <c r="I10" s="14">
        <f>SUM(B10:H10)</f>
        <v>4679.6900000000005</v>
      </c>
    </row>
    <row r="11" spans="1:15" s="5" customFormat="1" ht="24.95" customHeight="1" x14ac:dyDescent="0.2">
      <c r="A11" s="6" t="s">
        <v>28</v>
      </c>
      <c r="B11" s="14">
        <v>68614.39</v>
      </c>
      <c r="C11" s="14">
        <v>73968.590000000011</v>
      </c>
      <c r="D11" s="14">
        <v>82142.98000000001</v>
      </c>
      <c r="E11" s="14">
        <v>91472.74</v>
      </c>
      <c r="F11" s="14">
        <v>92363.08</v>
      </c>
      <c r="G11" s="14">
        <v>93309.63</v>
      </c>
      <c r="H11" s="14">
        <v>82151.429999999993</v>
      </c>
      <c r="I11" s="14">
        <f>SUM(B11:H11)</f>
        <v>584022.84000000008</v>
      </c>
    </row>
    <row r="12" spans="1:15" s="5" customFormat="1" ht="15" customHeight="1" x14ac:dyDescent="0.2">
      <c r="A12" s="6"/>
      <c r="B12" s="21"/>
      <c r="C12" s="21"/>
      <c r="D12" s="21"/>
      <c r="E12" s="21"/>
      <c r="F12" s="21"/>
      <c r="G12" s="21"/>
      <c r="H12" s="21"/>
      <c r="I12" s="21"/>
      <c r="K12" s="9"/>
      <c r="L12" s="7"/>
    </row>
    <row r="13" spans="1:15" s="5" customFormat="1" ht="24.95" customHeight="1" x14ac:dyDescent="0.2">
      <c r="A13" s="10" t="s">
        <v>1</v>
      </c>
      <c r="B13" s="11">
        <f t="shared" ref="B13:H13" si="1">SUM(B14:B21)</f>
        <v>-5921301.4000000013</v>
      </c>
      <c r="C13" s="11">
        <f t="shared" si="1"/>
        <v>-6492244.2800000003</v>
      </c>
      <c r="D13" s="11">
        <f t="shared" si="1"/>
        <v>-6654783.96</v>
      </c>
      <c r="E13" s="11">
        <f t="shared" si="1"/>
        <v>-6601372.3600000003</v>
      </c>
      <c r="F13" s="11">
        <f t="shared" si="1"/>
        <v>-7603489.8899999987</v>
      </c>
      <c r="G13" s="11">
        <f t="shared" si="1"/>
        <v>-7775619.1700000009</v>
      </c>
      <c r="H13" s="11">
        <f t="shared" si="1"/>
        <v>-7867162.3100000015</v>
      </c>
      <c r="I13" s="11">
        <f t="shared" ref="I13:I21" si="2">SUM(B13:H13)</f>
        <v>-48915973.370000005</v>
      </c>
      <c r="J13" s="8"/>
      <c r="L13" s="15"/>
    </row>
    <row r="14" spans="1:15" s="5" customFormat="1" ht="24.95" customHeight="1" x14ac:dyDescent="0.2">
      <c r="A14" s="16" t="s">
        <v>16</v>
      </c>
      <c r="B14" s="22">
        <v>-4164496.9800000004</v>
      </c>
      <c r="C14" s="22">
        <v>-4507656.6900000004</v>
      </c>
      <c r="D14" s="22">
        <v>-4756383.33</v>
      </c>
      <c r="E14" s="22">
        <v>-4941513.62</v>
      </c>
      <c r="F14" s="22">
        <v>-5033824.03</v>
      </c>
      <c r="G14" s="22">
        <v>-5422934.5700000012</v>
      </c>
      <c r="H14" s="22">
        <v>-5168680.09</v>
      </c>
      <c r="I14" s="22">
        <f t="shared" si="2"/>
        <v>-33995489.310000002</v>
      </c>
    </row>
    <row r="15" spans="1:15" s="5" customFormat="1" ht="24.95" customHeight="1" x14ac:dyDescent="0.2">
      <c r="A15" s="17" t="s">
        <v>20</v>
      </c>
      <c r="B15" s="14">
        <v>-1053602.4400000002</v>
      </c>
      <c r="C15" s="14">
        <v>-1137926.6400000001</v>
      </c>
      <c r="D15" s="14">
        <v>-1026647.04</v>
      </c>
      <c r="E15" s="14">
        <v>-968166.11000000022</v>
      </c>
      <c r="F15" s="14">
        <v>-1244580.7200000002</v>
      </c>
      <c r="G15" s="14">
        <v>-1393937.08</v>
      </c>
      <c r="H15" s="14">
        <v>-1512969.71</v>
      </c>
      <c r="I15" s="14">
        <f t="shared" si="2"/>
        <v>-8337829.7400000012</v>
      </c>
    </row>
    <row r="16" spans="1:15" s="5" customFormat="1" ht="24.95" customHeight="1" x14ac:dyDescent="0.2">
      <c r="A16" s="17" t="s">
        <v>19</v>
      </c>
      <c r="B16" s="14">
        <v>-620719.93999999994</v>
      </c>
      <c r="C16" s="14">
        <v>-749258.46000000008</v>
      </c>
      <c r="D16" s="14">
        <v>-777727.47000000009</v>
      </c>
      <c r="E16" s="14">
        <v>-598039.72000000009</v>
      </c>
      <c r="F16" s="14">
        <v>-1227884.44</v>
      </c>
      <c r="G16" s="14">
        <v>-854175.22</v>
      </c>
      <c r="H16" s="14">
        <v>-1036347.9400000001</v>
      </c>
      <c r="I16" s="14">
        <f t="shared" si="2"/>
        <v>-5864153.1900000004</v>
      </c>
    </row>
    <row r="17" spans="1:9" s="5" customFormat="1" ht="24.95" customHeight="1" x14ac:dyDescent="0.2">
      <c r="A17" s="17" t="s">
        <v>31</v>
      </c>
      <c r="B17" s="14">
        <v>-55528.289999999994</v>
      </c>
      <c r="C17" s="14">
        <v>-69012.69</v>
      </c>
      <c r="D17" s="14">
        <v>-68712.83</v>
      </c>
      <c r="E17" s="14">
        <v>-71995.200000000012</v>
      </c>
      <c r="F17" s="14">
        <v>-72298</v>
      </c>
      <c r="G17" s="14">
        <v>-68753.350000000006</v>
      </c>
      <c r="H17" s="14">
        <v>-57567.25</v>
      </c>
      <c r="I17" s="14">
        <f t="shared" si="2"/>
        <v>-463867.61</v>
      </c>
    </row>
    <row r="18" spans="1:9" s="5" customFormat="1" ht="24.95" customHeight="1" x14ac:dyDescent="0.2">
      <c r="A18" s="17" t="s">
        <v>33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-71105.98</v>
      </c>
      <c r="I18" s="14">
        <f t="shared" si="2"/>
        <v>-71105.98</v>
      </c>
    </row>
    <row r="19" spans="1:9" s="5" customFormat="1" ht="24.95" customHeight="1" x14ac:dyDescent="0.2">
      <c r="A19" s="17" t="s">
        <v>23</v>
      </c>
      <c r="B19" s="14">
        <v>-6962.5199999999995</v>
      </c>
      <c r="C19" s="14">
        <v>-8451.41</v>
      </c>
      <c r="D19" s="14">
        <v>-7780.68</v>
      </c>
      <c r="E19" s="14">
        <v>-5974.7199999999993</v>
      </c>
      <c r="F19" s="14">
        <v>-8924.2200000000012</v>
      </c>
      <c r="G19" s="14">
        <v>-10940.630000000001</v>
      </c>
      <c r="H19" s="14">
        <v>-12150.62</v>
      </c>
      <c r="I19" s="14">
        <f t="shared" si="2"/>
        <v>-61184.80000000001</v>
      </c>
    </row>
    <row r="20" spans="1:9" s="5" customFormat="1" ht="24.95" customHeight="1" x14ac:dyDescent="0.2">
      <c r="A20" s="17" t="s">
        <v>22</v>
      </c>
      <c r="B20" s="14">
        <v>-3536.41</v>
      </c>
      <c r="C20" s="14">
        <v>-4714.79</v>
      </c>
      <c r="D20" s="14">
        <v>-7681.7</v>
      </c>
      <c r="E20" s="14">
        <v>-7846.4000000000005</v>
      </c>
      <c r="F20" s="14">
        <v>-8028.4599999999991</v>
      </c>
      <c r="G20" s="14">
        <v>-8164.33</v>
      </c>
      <c r="H20" s="14">
        <v>-8265.24</v>
      </c>
      <c r="I20" s="14">
        <f t="shared" si="2"/>
        <v>-48237.33</v>
      </c>
    </row>
    <row r="21" spans="1:9" s="5" customFormat="1" ht="24.95" customHeight="1" x14ac:dyDescent="0.2">
      <c r="A21" s="17" t="s">
        <v>24</v>
      </c>
      <c r="B21" s="14">
        <v>-16454.82</v>
      </c>
      <c r="C21" s="14">
        <v>-15223.6</v>
      </c>
      <c r="D21" s="14">
        <v>-9850.91</v>
      </c>
      <c r="E21" s="14">
        <v>-7836.59</v>
      </c>
      <c r="F21" s="14">
        <v>-7950.0199999999995</v>
      </c>
      <c r="G21" s="14">
        <v>-16713.989999999998</v>
      </c>
      <c r="H21" s="14">
        <v>-75.479999999999563</v>
      </c>
      <c r="I21" s="14">
        <f t="shared" si="2"/>
        <v>-74105.409999999989</v>
      </c>
    </row>
    <row r="22" spans="1:9" s="5" customFormat="1" ht="15" customHeight="1" x14ac:dyDescent="0.2">
      <c r="A22" s="6"/>
      <c r="B22" s="31"/>
      <c r="C22" s="31"/>
      <c r="D22" s="31"/>
      <c r="E22" s="31"/>
      <c r="F22" s="31"/>
      <c r="G22" s="31"/>
      <c r="H22" s="31"/>
      <c r="I22" s="31"/>
    </row>
    <row r="23" spans="1:9" s="5" customFormat="1" ht="24.95" customHeight="1" x14ac:dyDescent="0.2">
      <c r="A23" s="10" t="s">
        <v>14</v>
      </c>
      <c r="B23" s="11">
        <f t="shared" ref="B23:D23" si="3">B8+B13</f>
        <v>1770051.9499999983</v>
      </c>
      <c r="C23" s="11">
        <f t="shared" si="3"/>
        <v>1203874.4899999993</v>
      </c>
      <c r="D23" s="11">
        <f t="shared" si="3"/>
        <v>1049411.0200000005</v>
      </c>
      <c r="E23" s="11">
        <f>E8+E13</f>
        <v>1112129.3799999999</v>
      </c>
      <c r="F23" s="11">
        <f>F8+F13</f>
        <v>114568.74000000115</v>
      </c>
      <c r="G23" s="11">
        <f>G8+G13</f>
        <v>-60295.540000000969</v>
      </c>
      <c r="H23" s="11">
        <f>H8+H13</f>
        <v>-163010.88000000175</v>
      </c>
      <c r="I23" s="11">
        <f>I8+I13</f>
        <v>5026729.1600000039</v>
      </c>
    </row>
    <row r="24" spans="1:9" s="5" customFormat="1" ht="15" customHeight="1" x14ac:dyDescent="0.2">
      <c r="A24" s="18"/>
      <c r="B24" s="22"/>
      <c r="C24" s="22"/>
      <c r="D24" s="22"/>
      <c r="E24" s="22"/>
      <c r="F24" s="22"/>
      <c r="G24" s="22"/>
      <c r="H24" s="22"/>
      <c r="I24" s="22"/>
    </row>
    <row r="25" spans="1:9" s="5" customFormat="1" ht="24.95" customHeight="1" x14ac:dyDescent="0.2">
      <c r="A25" s="19" t="s">
        <v>11</v>
      </c>
      <c r="B25" s="23">
        <f t="shared" ref="B25:H25" si="4">SUM(B26:B26)</f>
        <v>51527.8</v>
      </c>
      <c r="C25" s="23">
        <f t="shared" si="4"/>
        <v>101555.26000000001</v>
      </c>
      <c r="D25" s="23">
        <f t="shared" si="4"/>
        <v>44508.639999999999</v>
      </c>
      <c r="E25" s="23">
        <f t="shared" si="4"/>
        <v>83162.17</v>
      </c>
      <c r="F25" s="23">
        <f t="shared" si="4"/>
        <v>106085.84</v>
      </c>
      <c r="G25" s="23">
        <f t="shared" si="4"/>
        <v>88381.8</v>
      </c>
      <c r="H25" s="23">
        <f t="shared" si="4"/>
        <v>115095.81</v>
      </c>
      <c r="I25" s="23">
        <f>SUM(I26:I26)</f>
        <v>590317.31999999995</v>
      </c>
    </row>
    <row r="26" spans="1:9" s="5" customFormat="1" ht="24.95" customHeight="1" x14ac:dyDescent="0.2">
      <c r="A26" s="6" t="s">
        <v>6</v>
      </c>
      <c r="B26" s="14">
        <v>51527.8</v>
      </c>
      <c r="C26" s="14">
        <v>101555.26000000001</v>
      </c>
      <c r="D26" s="14">
        <v>44508.639999999999</v>
      </c>
      <c r="E26" s="14">
        <v>83162.17</v>
      </c>
      <c r="F26" s="14">
        <v>106085.84</v>
      </c>
      <c r="G26" s="14">
        <v>88381.8</v>
      </c>
      <c r="H26" s="14">
        <v>115095.81</v>
      </c>
      <c r="I26" s="14">
        <f>SUM(B26:H26)</f>
        <v>590317.31999999995</v>
      </c>
    </row>
    <row r="27" spans="1:9" s="5" customFormat="1" ht="15" customHeight="1" x14ac:dyDescent="0.2">
      <c r="A27" s="6"/>
      <c r="B27" s="21"/>
      <c r="C27" s="21"/>
      <c r="D27" s="21"/>
      <c r="E27" s="21"/>
      <c r="F27" s="21"/>
      <c r="G27" s="21"/>
      <c r="H27" s="21"/>
      <c r="I27" s="21"/>
    </row>
    <row r="28" spans="1:9" s="5" customFormat="1" ht="24.95" customHeight="1" x14ac:dyDescent="0.2">
      <c r="A28" s="20" t="s">
        <v>15</v>
      </c>
      <c r="B28" s="24">
        <f t="shared" ref="B28:I28" si="5">B23+B25</f>
        <v>1821579.7499999984</v>
      </c>
      <c r="C28" s="24">
        <f t="shared" si="5"/>
        <v>1305429.7499999993</v>
      </c>
      <c r="D28" s="24">
        <f t="shared" si="5"/>
        <v>1093919.6600000004</v>
      </c>
      <c r="E28" s="24">
        <f t="shared" si="5"/>
        <v>1195291.5499999998</v>
      </c>
      <c r="F28" s="24">
        <f t="shared" si="5"/>
        <v>220654.58000000115</v>
      </c>
      <c r="G28" s="24">
        <f t="shared" si="5"/>
        <v>28086.259999999034</v>
      </c>
      <c r="H28" s="24">
        <f t="shared" si="5"/>
        <v>-47915.070000001753</v>
      </c>
      <c r="I28" s="24">
        <f t="shared" si="5"/>
        <v>5617046.4800000042</v>
      </c>
    </row>
    <row r="29" spans="1:9" s="5" customFormat="1" ht="15" customHeight="1" x14ac:dyDescent="0.2"/>
    <row r="30" spans="1:9" s="5" customFormat="1" ht="15" customHeight="1" x14ac:dyDescent="0.2"/>
    <row r="31" spans="1:9" s="5" customFormat="1" ht="15" customHeight="1" x14ac:dyDescent="0.2"/>
    <row r="32" spans="1:9" s="5" customFormat="1" ht="15" customHeight="1" x14ac:dyDescent="0.2"/>
    <row r="33" spans="3:8" ht="15" customHeight="1" x14ac:dyDescent="0.2">
      <c r="C33" s="5"/>
      <c r="D33" s="5"/>
      <c r="E33" s="5"/>
      <c r="F33" s="5"/>
      <c r="G33" s="5"/>
      <c r="H33" s="5"/>
    </row>
    <row r="34" spans="3:8" ht="15" customHeight="1" x14ac:dyDescent="0.2">
      <c r="C34" s="5"/>
      <c r="D34" s="5"/>
      <c r="E34" s="5"/>
      <c r="F34" s="5"/>
      <c r="G34" s="5"/>
      <c r="H34" s="5"/>
    </row>
  </sheetData>
  <mergeCells count="3">
    <mergeCell ref="A2:I2"/>
    <mergeCell ref="A3:I3"/>
    <mergeCell ref="A4:I4"/>
  </mergeCells>
  <printOptions horizontalCentered="1"/>
  <pageMargins left="0.59055118110236227" right="0.59055118110236227" top="0.98425196850393704" bottom="0.59055118110236227" header="0.51181102362204722" footer="0.51181102362204722"/>
  <pageSetup paperSize="9" scale="65" orientation="landscape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3A77B-5878-40E2-AA91-83E9ECE6FA5B}">
  <dimension ref="A1:K46"/>
  <sheetViews>
    <sheetView zoomScale="70" zoomScaleNormal="70" workbookViewId="0">
      <pane xSplit="2" ySplit="9" topLeftCell="C11" activePane="bottomRight" state="frozen"/>
      <selection activeCell="C49" sqref="C49:C50"/>
      <selection pane="topRight" activeCell="C49" sqref="C49:C50"/>
      <selection pane="bottomLeft" activeCell="C49" sqref="C49:C50"/>
      <selection pane="bottomRight" activeCell="D44" sqref="D44"/>
    </sheetView>
  </sheetViews>
  <sheetFormatPr defaultColWidth="9.140625" defaultRowHeight="15" x14ac:dyDescent="0.2"/>
  <cols>
    <col min="1" max="1" width="44.42578125" style="33" customWidth="1"/>
    <col min="2" max="2" width="2.7109375" style="33" customWidth="1"/>
    <col min="3" max="9" width="16.7109375" style="33" customWidth="1"/>
    <col min="10" max="10" width="2.85546875" style="33" customWidth="1"/>
    <col min="11" max="11" width="16.7109375" style="33" customWidth="1"/>
    <col min="12" max="16384" width="9.140625" style="33"/>
  </cols>
  <sheetData>
    <row r="1" spans="1:11" ht="53.25" customHeight="1" x14ac:dyDescent="0.2">
      <c r="A1" s="32"/>
      <c r="B1" s="32"/>
    </row>
    <row r="2" spans="1:11" ht="21.95" customHeight="1" x14ac:dyDescent="0.2">
      <c r="A2" s="32"/>
      <c r="B2" s="32"/>
    </row>
    <row r="3" spans="1:11" ht="21.95" customHeight="1" x14ac:dyDescent="0.2">
      <c r="A3" s="34" t="s">
        <v>42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21.95" customHeight="1" x14ac:dyDescent="0.2">
      <c r="A4" s="35" t="s">
        <v>83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38" customFormat="1" ht="21.95" customHeight="1" x14ac:dyDescent="0.25">
      <c r="A5" s="36"/>
      <c r="B5" s="37"/>
    </row>
    <row r="6" spans="1:11" s="39" customFormat="1" ht="14.25" x14ac:dyDescent="0.2">
      <c r="C6" s="40" t="s">
        <v>43</v>
      </c>
      <c r="D6" s="40" t="s">
        <v>44</v>
      </c>
      <c r="E6" s="40" t="s">
        <v>45</v>
      </c>
      <c r="F6" s="40" t="s">
        <v>46</v>
      </c>
      <c r="G6" s="40" t="s">
        <v>47</v>
      </c>
      <c r="H6" s="40" t="s">
        <v>48</v>
      </c>
      <c r="I6" s="40" t="s">
        <v>84</v>
      </c>
      <c r="K6" s="41">
        <v>2024</v>
      </c>
    </row>
    <row r="7" spans="1:11" s="42" customFormat="1" ht="15.75" customHeight="1" thickBot="1" x14ac:dyDescent="0.25">
      <c r="C7" s="43">
        <v>2024</v>
      </c>
      <c r="D7" s="43">
        <v>2024</v>
      </c>
      <c r="E7" s="43">
        <v>2024</v>
      </c>
      <c r="F7" s="43">
        <v>2024</v>
      </c>
      <c r="G7" s="43">
        <v>2024</v>
      </c>
      <c r="H7" s="43">
        <v>2024</v>
      </c>
      <c r="I7" s="43">
        <v>2024</v>
      </c>
      <c r="K7" s="44"/>
    </row>
    <row r="8" spans="1:11" s="45" customFormat="1" ht="7.5" customHeight="1" x14ac:dyDescent="0.2"/>
    <row r="9" spans="1:11" s="47" customFormat="1" ht="21.75" customHeight="1" thickBot="1" x14ac:dyDescent="0.25">
      <c r="A9" s="46" t="s">
        <v>49</v>
      </c>
      <c r="C9" s="48">
        <v>9106.2400000000016</v>
      </c>
      <c r="D9" s="48">
        <f t="shared" ref="D9:I9" si="0">C41</f>
        <v>9153.6700000000019</v>
      </c>
      <c r="E9" s="48">
        <f t="shared" si="0"/>
        <v>9282.1900000000023</v>
      </c>
      <c r="F9" s="48">
        <f t="shared" si="0"/>
        <v>9084.0500000000011</v>
      </c>
      <c r="G9" s="48">
        <f t="shared" si="0"/>
        <v>8813.9600000000009</v>
      </c>
      <c r="H9" s="48">
        <f t="shared" si="0"/>
        <v>7790.82</v>
      </c>
      <c r="I9" s="48">
        <f t="shared" si="0"/>
        <v>6932.19</v>
      </c>
      <c r="K9" s="48">
        <f>C9</f>
        <v>9106.2400000000016</v>
      </c>
    </row>
    <row r="10" spans="1:11" s="45" customFormat="1" ht="14.25" x14ac:dyDescent="0.2"/>
    <row r="11" spans="1:11" s="49" customFormat="1" ht="15" customHeight="1" x14ac:dyDescent="0.2">
      <c r="A11" s="49" t="s">
        <v>50</v>
      </c>
    </row>
    <row r="12" spans="1:11" s="51" customFormat="1" ht="15" customHeight="1" x14ac:dyDescent="0.2">
      <c r="A12" s="50" t="s">
        <v>51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K12" s="52">
        <f>SUM(C12:D12)</f>
        <v>0</v>
      </c>
    </row>
    <row r="13" spans="1:11" s="51" customFormat="1" ht="15" customHeight="1" x14ac:dyDescent="0.2">
      <c r="A13" s="50" t="s">
        <v>52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K13" s="52">
        <f t="shared" ref="K13:K14" si="1">SUM(C13:D13)</f>
        <v>0</v>
      </c>
    </row>
    <row r="14" spans="1:11" s="51" customFormat="1" ht="15" customHeight="1" x14ac:dyDescent="0.2">
      <c r="A14" s="50" t="s">
        <v>53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K14" s="52">
        <f t="shared" si="1"/>
        <v>0</v>
      </c>
    </row>
    <row r="15" spans="1:11" s="51" customFormat="1" ht="15" customHeight="1" x14ac:dyDescent="0.2">
      <c r="A15" s="50" t="s">
        <v>54</v>
      </c>
      <c r="C15" s="52">
        <v>6000</v>
      </c>
      <c r="D15" s="52">
        <v>6000</v>
      </c>
      <c r="E15" s="52">
        <v>6000</v>
      </c>
      <c r="F15" s="52">
        <v>6000</v>
      </c>
      <c r="G15" s="52">
        <f>6000+0.43</f>
        <v>6000.43</v>
      </c>
      <c r="H15" s="52">
        <f>6000+0.43</f>
        <v>6000.43</v>
      </c>
      <c r="I15" s="52">
        <v>6000</v>
      </c>
      <c r="K15" s="52">
        <f>SUM(C15:J15)</f>
        <v>42000.86</v>
      </c>
    </row>
    <row r="16" spans="1:11" s="51" customFormat="1" ht="15" customHeight="1" x14ac:dyDescent="0.2">
      <c r="A16" s="50" t="s">
        <v>55</v>
      </c>
      <c r="C16" s="52">
        <v>50.68</v>
      </c>
      <c r="D16" s="52">
        <v>68.05</v>
      </c>
      <c r="E16" s="52">
        <v>75.150000000000006</v>
      </c>
      <c r="F16" s="52">
        <v>82.66</v>
      </c>
      <c r="G16" s="52">
        <v>75.400000000000006</v>
      </c>
      <c r="H16" s="52">
        <v>69.98</v>
      </c>
      <c r="I16" s="52">
        <v>67.959999999999994</v>
      </c>
      <c r="K16" s="52">
        <f t="shared" ref="K16:K17" si="2">SUM(C16:J16)</f>
        <v>489.87999999999994</v>
      </c>
    </row>
    <row r="17" spans="1:11" s="51" customFormat="1" ht="15" customHeight="1" x14ac:dyDescent="0.2">
      <c r="A17" s="50" t="s">
        <v>56</v>
      </c>
      <c r="C17" s="52">
        <v>65.66</v>
      </c>
      <c r="D17" s="52">
        <v>70.42</v>
      </c>
      <c r="E17" s="52">
        <v>78.87</v>
      </c>
      <c r="F17" s="52">
        <v>87.85</v>
      </c>
      <c r="G17" s="52">
        <v>88.67</v>
      </c>
      <c r="H17" s="52">
        <v>89.54</v>
      </c>
      <c r="I17" s="52">
        <v>78.37</v>
      </c>
      <c r="K17" s="52">
        <f t="shared" si="2"/>
        <v>559.38</v>
      </c>
    </row>
    <row r="18" spans="1:11" s="55" customFormat="1" ht="15" customHeight="1" x14ac:dyDescent="0.2">
      <c r="A18" s="53" t="s">
        <v>57</v>
      </c>
      <c r="B18" s="53"/>
      <c r="C18" s="54">
        <f t="shared" ref="C18:I18" si="3">SUM(C12:C17)</f>
        <v>6116.34</v>
      </c>
      <c r="D18" s="54">
        <f t="shared" si="3"/>
        <v>6138.47</v>
      </c>
      <c r="E18" s="54">
        <f t="shared" si="3"/>
        <v>6154.0199999999995</v>
      </c>
      <c r="F18" s="54">
        <f t="shared" si="3"/>
        <v>6170.51</v>
      </c>
      <c r="G18" s="54">
        <f t="shared" si="3"/>
        <v>6164.5</v>
      </c>
      <c r="H18" s="54">
        <f t="shared" si="3"/>
        <v>6159.95</v>
      </c>
      <c r="I18" s="54">
        <f t="shared" si="3"/>
        <v>6146.33</v>
      </c>
      <c r="K18" s="54">
        <f t="shared" ref="K18" si="4">SUM(K12:K17)</f>
        <v>43050.119999999995</v>
      </c>
    </row>
    <row r="19" spans="1:11" s="45" customFormat="1" ht="15" customHeight="1" x14ac:dyDescent="0.2">
      <c r="C19" s="56"/>
      <c r="D19" s="56"/>
      <c r="E19" s="56"/>
      <c r="F19" s="56"/>
      <c r="G19" s="56"/>
      <c r="H19" s="56"/>
      <c r="I19" s="56"/>
      <c r="K19" s="56"/>
    </row>
    <row r="20" spans="1:11" s="49" customFormat="1" ht="15" customHeight="1" x14ac:dyDescent="0.2">
      <c r="A20" s="49" t="s">
        <v>58</v>
      </c>
      <c r="C20" s="57"/>
      <c r="D20" s="57"/>
      <c r="E20" s="57"/>
      <c r="F20" s="57"/>
      <c r="G20" s="57"/>
      <c r="H20" s="57"/>
      <c r="I20" s="57"/>
      <c r="K20" s="57"/>
    </row>
    <row r="21" spans="1:11" s="51" customFormat="1" ht="15" customHeight="1" x14ac:dyDescent="0.2">
      <c r="A21" s="50" t="s">
        <v>59</v>
      </c>
      <c r="C21" s="58">
        <v>-3731.37</v>
      </c>
      <c r="D21" s="58">
        <v>-3737.21</v>
      </c>
      <c r="E21" s="58">
        <v>-4180.26</v>
      </c>
      <c r="F21" s="58">
        <v>-4211.72</v>
      </c>
      <c r="G21" s="58">
        <v>-4480.74</v>
      </c>
      <c r="H21" s="58">
        <v>-4653.1499999999996</v>
      </c>
      <c r="I21" s="58">
        <v>-4872.05</v>
      </c>
      <c r="K21" s="52">
        <f t="shared" ref="K21:K23" si="5">SUM(C21:J21)</f>
        <v>-29866.500000000004</v>
      </c>
    </row>
    <row r="22" spans="1:11" s="51" customFormat="1" ht="15" customHeight="1" x14ac:dyDescent="0.2">
      <c r="A22" s="50" t="s">
        <v>60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K22" s="52">
        <f t="shared" si="5"/>
        <v>0</v>
      </c>
    </row>
    <row r="23" spans="1:11" s="51" customFormat="1" ht="15" customHeight="1" x14ac:dyDescent="0.2">
      <c r="A23" s="50" t="s">
        <v>61</v>
      </c>
      <c r="C23" s="58">
        <v>-215.35</v>
      </c>
      <c r="D23" s="58">
        <v>-240.24</v>
      </c>
      <c r="E23" s="58">
        <v>-266.20999999999998</v>
      </c>
      <c r="F23" s="58">
        <v>-276.52999999999997</v>
      </c>
      <c r="G23" s="58">
        <v>-292.66000000000003</v>
      </c>
      <c r="H23" s="58">
        <v>-339.58</v>
      </c>
      <c r="I23" s="58">
        <v>-309.25</v>
      </c>
      <c r="K23" s="52">
        <f t="shared" si="5"/>
        <v>-1939.82</v>
      </c>
    </row>
    <row r="24" spans="1:11" s="62" customFormat="1" ht="15" customHeight="1" x14ac:dyDescent="0.2">
      <c r="A24" s="59" t="s">
        <v>62</v>
      </c>
      <c r="B24" s="60"/>
      <c r="C24" s="61">
        <f t="shared" ref="C24:I24" si="6">SUM(C21:C23)</f>
        <v>-3946.72</v>
      </c>
      <c r="D24" s="61">
        <f t="shared" si="6"/>
        <v>-3977.45</v>
      </c>
      <c r="E24" s="61">
        <f t="shared" si="6"/>
        <v>-4446.47</v>
      </c>
      <c r="F24" s="61">
        <f t="shared" si="6"/>
        <v>-4488.25</v>
      </c>
      <c r="G24" s="61">
        <f t="shared" si="6"/>
        <v>-4773.3999999999996</v>
      </c>
      <c r="H24" s="61">
        <f t="shared" si="6"/>
        <v>-4992.7299999999996</v>
      </c>
      <c r="I24" s="61">
        <f t="shared" si="6"/>
        <v>-5181.3</v>
      </c>
      <c r="K24" s="61">
        <f t="shared" ref="K24" si="7">SUM(K21:K23)</f>
        <v>-31806.320000000003</v>
      </c>
    </row>
    <row r="25" spans="1:11" s="51" customFormat="1" ht="15" customHeight="1" x14ac:dyDescent="0.2">
      <c r="A25" s="50" t="s">
        <v>63</v>
      </c>
      <c r="C25" s="58">
        <v>-1169.74</v>
      </c>
      <c r="D25" s="58">
        <v>-1076.29</v>
      </c>
      <c r="E25" s="58">
        <v>-962</v>
      </c>
      <c r="F25" s="58">
        <v>-1165.77</v>
      </c>
      <c r="G25" s="58">
        <v>-1138.8900000000001</v>
      </c>
      <c r="H25" s="58">
        <v>-1209.3900000000001</v>
      </c>
      <c r="I25" s="58">
        <v>-1650.06</v>
      </c>
      <c r="K25" s="52">
        <f t="shared" ref="K25:K27" si="8">SUM(C25:J25)</f>
        <v>-8372.14</v>
      </c>
    </row>
    <row r="26" spans="1:11" s="51" customFormat="1" ht="15" customHeight="1" x14ac:dyDescent="0.2">
      <c r="A26" s="50" t="s">
        <v>64</v>
      </c>
      <c r="C26" s="58">
        <v>-867.79</v>
      </c>
      <c r="D26" s="58">
        <v>-869.19</v>
      </c>
      <c r="E26" s="58">
        <v>-800.05</v>
      </c>
      <c r="F26" s="58">
        <v>-404.68</v>
      </c>
      <c r="G26" s="58">
        <v>-1168.4000000000001</v>
      </c>
      <c r="H26" s="58">
        <v>-439.68</v>
      </c>
      <c r="I26" s="58">
        <v>-810.92</v>
      </c>
      <c r="K26" s="52">
        <f t="shared" si="8"/>
        <v>-5360.71</v>
      </c>
    </row>
    <row r="27" spans="1:11" s="51" customFormat="1" ht="15" customHeight="1" x14ac:dyDescent="0.2">
      <c r="A27" s="50" t="s">
        <v>56</v>
      </c>
      <c r="C27" s="58">
        <v>-72.5</v>
      </c>
      <c r="D27" s="58">
        <v>-75.86</v>
      </c>
      <c r="E27" s="58">
        <v>-10.92</v>
      </c>
      <c r="F27" s="58">
        <v>-138.46</v>
      </c>
      <c r="G27" s="58">
        <v>-81.430000000000007</v>
      </c>
      <c r="H27" s="58">
        <v>-127.78</v>
      </c>
      <c r="I27" s="58">
        <v>-377.37</v>
      </c>
      <c r="K27" s="52">
        <f t="shared" si="8"/>
        <v>-884.32</v>
      </c>
    </row>
    <row r="28" spans="1:11" s="51" customFormat="1" ht="15" customHeight="1" x14ac:dyDescent="0.2">
      <c r="A28" s="50"/>
      <c r="C28" s="58"/>
      <c r="D28" s="58"/>
      <c r="E28" s="58"/>
      <c r="F28" s="58"/>
      <c r="G28" s="58"/>
      <c r="H28" s="58"/>
      <c r="I28" s="58"/>
      <c r="K28" s="58"/>
    </row>
    <row r="29" spans="1:11" s="55" customFormat="1" ht="15" customHeight="1" x14ac:dyDescent="0.2">
      <c r="A29" s="53" t="s">
        <v>57</v>
      </c>
      <c r="B29" s="53"/>
      <c r="C29" s="54">
        <f t="shared" ref="C29:I29" si="9">SUM(C24:C27)</f>
        <v>-6056.75</v>
      </c>
      <c r="D29" s="54">
        <f t="shared" si="9"/>
        <v>-5998.79</v>
      </c>
      <c r="E29" s="54">
        <f t="shared" si="9"/>
        <v>-6219.4400000000005</v>
      </c>
      <c r="F29" s="54">
        <f t="shared" si="9"/>
        <v>-6197.1600000000008</v>
      </c>
      <c r="G29" s="54">
        <f t="shared" si="9"/>
        <v>-7162.1200000000008</v>
      </c>
      <c r="H29" s="54">
        <f t="shared" si="9"/>
        <v>-6769.58</v>
      </c>
      <c r="I29" s="54">
        <f t="shared" si="9"/>
        <v>-8019.6500000000005</v>
      </c>
      <c r="K29" s="54">
        <f t="shared" ref="K29" si="10">SUM(K24:K27)</f>
        <v>-46423.490000000005</v>
      </c>
    </row>
    <row r="30" spans="1:11" s="45" customFormat="1" ht="15" customHeight="1" x14ac:dyDescent="0.2">
      <c r="C30" s="56"/>
      <c r="D30" s="56"/>
      <c r="E30" s="56"/>
      <c r="F30" s="56"/>
      <c r="G30" s="56"/>
      <c r="H30" s="56"/>
      <c r="I30" s="56"/>
      <c r="K30" s="56"/>
    </row>
    <row r="31" spans="1:11" s="49" customFormat="1" ht="15" customHeight="1" x14ac:dyDescent="0.2">
      <c r="A31" s="49" t="s">
        <v>65</v>
      </c>
      <c r="C31" s="57"/>
      <c r="D31" s="57"/>
      <c r="E31" s="57"/>
      <c r="F31" s="57"/>
      <c r="G31" s="57"/>
      <c r="H31" s="57"/>
      <c r="I31" s="57"/>
      <c r="K31" s="57"/>
    </row>
    <row r="32" spans="1:11" s="51" customFormat="1" ht="15" customHeight="1" x14ac:dyDescent="0.2">
      <c r="A32" s="50" t="s">
        <v>66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2">
        <v>0</v>
      </c>
      <c r="K32" s="52">
        <f t="shared" ref="K32:K34" si="11">SUM(C32:J32)</f>
        <v>0</v>
      </c>
    </row>
    <row r="33" spans="1:11" s="51" customFormat="1" ht="15" customHeight="1" x14ac:dyDescent="0.2">
      <c r="A33" s="50" t="s">
        <v>67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2">
        <v>0</v>
      </c>
      <c r="K33" s="52">
        <f t="shared" si="11"/>
        <v>0</v>
      </c>
    </row>
    <row r="34" spans="1:11" s="51" customFormat="1" ht="15" customHeight="1" x14ac:dyDescent="0.2">
      <c r="A34" s="50" t="s">
        <v>68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-71</v>
      </c>
      <c r="K34" s="52">
        <f t="shared" si="11"/>
        <v>-71</v>
      </c>
    </row>
    <row r="35" spans="1:11" s="63" customFormat="1" ht="15" customHeight="1" x14ac:dyDescent="0.2">
      <c r="A35" s="53" t="s">
        <v>57</v>
      </c>
      <c r="B35" s="53"/>
      <c r="C35" s="54">
        <f t="shared" ref="C35:I35" si="12">SUM(C32:C34)</f>
        <v>0</v>
      </c>
      <c r="D35" s="54">
        <f t="shared" si="12"/>
        <v>0</v>
      </c>
      <c r="E35" s="54">
        <f t="shared" si="12"/>
        <v>0</v>
      </c>
      <c r="F35" s="54">
        <f t="shared" si="12"/>
        <v>0</v>
      </c>
      <c r="G35" s="54">
        <f t="shared" si="12"/>
        <v>0</v>
      </c>
      <c r="H35" s="54">
        <f t="shared" si="12"/>
        <v>0</v>
      </c>
      <c r="I35" s="54">
        <f t="shared" si="12"/>
        <v>-71</v>
      </c>
      <c r="K35" s="54">
        <f t="shared" ref="K35" si="13">SUM(K32:K34)</f>
        <v>-71</v>
      </c>
    </row>
    <row r="36" spans="1:11" ht="15" customHeight="1" x14ac:dyDescent="0.2">
      <c r="A36" s="45"/>
      <c r="B36" s="45"/>
      <c r="C36" s="56"/>
      <c r="D36" s="56"/>
      <c r="E36" s="56"/>
      <c r="F36" s="56"/>
      <c r="G36" s="56"/>
      <c r="H36" s="56"/>
      <c r="I36" s="56"/>
      <c r="K36" s="56"/>
    </row>
    <row r="37" spans="1:11" s="55" customFormat="1" ht="15" customHeight="1" x14ac:dyDescent="0.2">
      <c r="A37" s="64" t="s">
        <v>69</v>
      </c>
      <c r="B37" s="65"/>
      <c r="C37" s="66">
        <f t="shared" ref="C37:I37" si="14">C18+C29+C35</f>
        <v>59.590000000000146</v>
      </c>
      <c r="D37" s="66">
        <f t="shared" si="14"/>
        <v>139.68000000000029</v>
      </c>
      <c r="E37" s="66">
        <f t="shared" si="14"/>
        <v>-65.420000000000982</v>
      </c>
      <c r="F37" s="66">
        <f t="shared" si="14"/>
        <v>-26.650000000000546</v>
      </c>
      <c r="G37" s="66">
        <f t="shared" si="14"/>
        <v>-997.6200000000008</v>
      </c>
      <c r="H37" s="66">
        <f t="shared" si="14"/>
        <v>-609.63000000000011</v>
      </c>
      <c r="I37" s="67">
        <f t="shared" si="14"/>
        <v>-1944.3200000000006</v>
      </c>
      <c r="K37" s="66">
        <f t="shared" ref="K37" si="15">K18+K29+K35</f>
        <v>-3444.3700000000099</v>
      </c>
    </row>
    <row r="38" spans="1:11" s="70" customFormat="1" ht="15" customHeight="1" x14ac:dyDescent="0.2">
      <c r="A38" s="68"/>
      <c r="B38" s="68"/>
      <c r="C38" s="69"/>
      <c r="D38" s="69"/>
      <c r="E38" s="69"/>
      <c r="F38" s="69"/>
      <c r="G38" s="69"/>
      <c r="H38" s="69"/>
      <c r="I38" s="69"/>
      <c r="K38" s="69"/>
    </row>
    <row r="39" spans="1:11" s="73" customFormat="1" ht="15" customHeight="1" x14ac:dyDescent="0.2">
      <c r="A39" s="71" t="s">
        <v>70</v>
      </c>
      <c r="B39" s="68"/>
      <c r="C39" s="72">
        <v>-12.16</v>
      </c>
      <c r="D39" s="72">
        <v>-11.16</v>
      </c>
      <c r="E39" s="72">
        <v>-132.72</v>
      </c>
      <c r="F39" s="72">
        <v>-243.44</v>
      </c>
      <c r="G39" s="72">
        <v>-25.52</v>
      </c>
      <c r="H39" s="72">
        <f>-248.6-0.4</f>
        <v>-249</v>
      </c>
      <c r="I39" s="72">
        <v>-22.59</v>
      </c>
      <c r="K39" s="52">
        <f>SUM(C39:J39)</f>
        <v>-696.59</v>
      </c>
    </row>
    <row r="40" spans="1:11" s="45" customFormat="1" ht="15" customHeight="1" x14ac:dyDescent="0.2">
      <c r="C40" s="56"/>
      <c r="D40" s="56"/>
      <c r="E40" s="56"/>
      <c r="F40" s="56"/>
      <c r="G40" s="56"/>
      <c r="H40" s="56"/>
      <c r="I40" s="56"/>
      <c r="K40" s="56"/>
    </row>
    <row r="41" spans="1:11" s="73" customFormat="1" ht="15" customHeight="1" x14ac:dyDescent="0.2">
      <c r="A41" s="53" t="s">
        <v>71</v>
      </c>
      <c r="B41" s="53"/>
      <c r="C41" s="54">
        <f t="shared" ref="C41:I41" si="16">C9+C37+C39</f>
        <v>9153.6700000000019</v>
      </c>
      <c r="D41" s="54">
        <f t="shared" si="16"/>
        <v>9282.1900000000023</v>
      </c>
      <c r="E41" s="54">
        <f t="shared" si="16"/>
        <v>9084.0500000000011</v>
      </c>
      <c r="F41" s="54">
        <f t="shared" si="16"/>
        <v>8813.9600000000009</v>
      </c>
      <c r="G41" s="54">
        <f t="shared" si="16"/>
        <v>7790.82</v>
      </c>
      <c r="H41" s="54">
        <f t="shared" si="16"/>
        <v>6932.19</v>
      </c>
      <c r="I41" s="54">
        <f t="shared" si="16"/>
        <v>4965.2799999999988</v>
      </c>
      <c r="K41" s="54">
        <f t="shared" ref="K41" si="17">K9+K37+K39</f>
        <v>4965.2799999999916</v>
      </c>
    </row>
    <row r="43" spans="1:11" ht="15.95" customHeight="1" x14ac:dyDescent="0.2">
      <c r="A43" s="74"/>
    </row>
    <row r="44" spans="1:11" x14ac:dyDescent="0.2">
      <c r="A44" s="75"/>
    </row>
    <row r="45" spans="1:11" x14ac:dyDescent="0.2">
      <c r="A45" s="76"/>
    </row>
    <row r="46" spans="1:11" x14ac:dyDescent="0.2">
      <c r="A46" s="77"/>
    </row>
  </sheetData>
  <mergeCells count="5">
    <mergeCell ref="A1:B1"/>
    <mergeCell ref="A2:B2"/>
    <mergeCell ref="A3:K3"/>
    <mergeCell ref="A4:K4"/>
    <mergeCell ref="K6:K7"/>
  </mergeCells>
  <printOptions horizontalCentered="1"/>
  <pageMargins left="0.59055118110236227" right="0.59055118110236227" top="0.98425196850393704" bottom="0.59055118110236227" header="0.51181102362204722" footer="0.51181102362204722"/>
  <pageSetup paperSize="9" scale="65" fitToWidth="0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0E94-7F07-4F7C-A3BC-C351BE8EAA3D}">
  <dimension ref="A1:I19"/>
  <sheetViews>
    <sheetView zoomScale="80" zoomScaleNormal="80" workbookViewId="0">
      <selection activeCell="C49" sqref="C49:C50"/>
    </sheetView>
  </sheetViews>
  <sheetFormatPr defaultColWidth="9.140625" defaultRowHeight="15" x14ac:dyDescent="0.2"/>
  <cols>
    <col min="1" max="1" width="80.7109375" style="33" customWidth="1"/>
    <col min="2" max="2" width="2.7109375" style="33" customWidth="1"/>
    <col min="3" max="9" width="11" style="33" bestFit="1" customWidth="1"/>
    <col min="10" max="16384" width="9.140625" style="33"/>
  </cols>
  <sheetData>
    <row r="1" spans="1:9" ht="48" customHeight="1" x14ac:dyDescent="0.2">
      <c r="A1" s="32"/>
      <c r="B1" s="32"/>
    </row>
    <row r="2" spans="1:9" ht="21.95" customHeight="1" x14ac:dyDescent="0.2">
      <c r="A2" s="32"/>
      <c r="B2" s="32"/>
    </row>
    <row r="3" spans="1:9" ht="18" customHeight="1" x14ac:dyDescent="0.2">
      <c r="A3" s="34" t="s">
        <v>42</v>
      </c>
      <c r="B3" s="34"/>
      <c r="C3" s="34"/>
      <c r="D3" s="34"/>
      <c r="E3" s="34"/>
      <c r="F3" s="34"/>
      <c r="G3" s="34"/>
      <c r="H3" s="34"/>
      <c r="I3" s="34"/>
    </row>
    <row r="4" spans="1:9" ht="19.5" customHeight="1" x14ac:dyDescent="0.2">
      <c r="A4" s="35" t="s">
        <v>72</v>
      </c>
      <c r="B4" s="35"/>
      <c r="C4" s="35"/>
      <c r="D4" s="35"/>
      <c r="E4" s="35"/>
      <c r="F4" s="35"/>
      <c r="G4" s="35"/>
      <c r="H4" s="35"/>
      <c r="I4" s="35"/>
    </row>
    <row r="5" spans="1:9" ht="27" customHeight="1" x14ac:dyDescent="0.2">
      <c r="A5" s="45"/>
      <c r="B5" s="45"/>
      <c r="C5" s="45"/>
      <c r="D5" s="45"/>
      <c r="E5" s="45"/>
      <c r="F5" s="45"/>
      <c r="G5" s="45"/>
      <c r="H5" s="45"/>
      <c r="I5" s="45"/>
    </row>
    <row r="6" spans="1:9" s="78" customFormat="1" x14ac:dyDescent="0.2">
      <c r="A6" s="39"/>
      <c r="B6" s="39"/>
      <c r="C6" s="40" t="s">
        <v>43</v>
      </c>
      <c r="D6" s="40" t="s">
        <v>44</v>
      </c>
      <c r="E6" s="40" t="s">
        <v>45</v>
      </c>
      <c r="F6" s="40" t="s">
        <v>46</v>
      </c>
      <c r="G6" s="40" t="s">
        <v>47</v>
      </c>
      <c r="H6" s="40" t="s">
        <v>48</v>
      </c>
      <c r="I6" s="40" t="s">
        <v>84</v>
      </c>
    </row>
    <row r="7" spans="1:9" s="79" customFormat="1" ht="12" thickBot="1" x14ac:dyDescent="0.25">
      <c r="A7" s="42"/>
      <c r="B7" s="42"/>
      <c r="C7" s="43">
        <v>2024</v>
      </c>
      <c r="D7" s="43">
        <v>2024</v>
      </c>
      <c r="E7" s="43">
        <v>2024</v>
      </c>
      <c r="F7" s="43">
        <v>2024</v>
      </c>
      <c r="G7" s="43">
        <v>2024</v>
      </c>
      <c r="H7" s="43">
        <v>2024</v>
      </c>
      <c r="I7" s="43">
        <v>2024</v>
      </c>
    </row>
    <row r="8" spans="1:9" x14ac:dyDescent="0.2">
      <c r="A8" s="45"/>
      <c r="B8" s="45"/>
      <c r="C8" s="45"/>
      <c r="D8" s="45"/>
      <c r="E8" s="45"/>
      <c r="F8" s="45"/>
      <c r="G8" s="45"/>
      <c r="H8" s="45"/>
      <c r="I8" s="45"/>
    </row>
    <row r="9" spans="1:9" s="83" customFormat="1" ht="30" customHeight="1" thickBot="1" x14ac:dyDescent="0.25">
      <c r="A9" s="80" t="s">
        <v>73</v>
      </c>
      <c r="B9" s="81"/>
      <c r="C9" s="82">
        <v>9153.6700000000019</v>
      </c>
      <c r="D9" s="82">
        <v>9282.1900000000023</v>
      </c>
      <c r="E9" s="82">
        <v>9084.0500000000011</v>
      </c>
      <c r="F9" s="82">
        <v>8813.9600000000009</v>
      </c>
      <c r="G9" s="82">
        <v>7790.82</v>
      </c>
      <c r="H9" s="82">
        <v>6932.19</v>
      </c>
      <c r="I9" s="82">
        <v>4965</v>
      </c>
    </row>
    <row r="10" spans="1:9" s="85" customFormat="1" ht="30" customHeight="1" x14ac:dyDescent="0.2">
      <c r="A10" s="84"/>
      <c r="B10" s="84"/>
      <c r="C10" s="84"/>
      <c r="D10" s="84"/>
      <c r="E10" s="84"/>
      <c r="F10" s="84"/>
      <c r="G10" s="84"/>
      <c r="H10" s="84"/>
      <c r="I10" s="84"/>
    </row>
    <row r="11" spans="1:9" s="89" customFormat="1" ht="30" customHeight="1" x14ac:dyDescent="0.2">
      <c r="A11" s="86" t="s">
        <v>74</v>
      </c>
      <c r="B11" s="87"/>
      <c r="C11" s="88"/>
      <c r="D11" s="88"/>
      <c r="E11" s="88"/>
      <c r="F11" s="88"/>
      <c r="G11" s="88"/>
      <c r="H11" s="88"/>
      <c r="I11" s="88"/>
    </row>
    <row r="12" spans="1:9" s="89" customFormat="1" ht="20.100000000000001" customHeight="1" x14ac:dyDescent="0.2">
      <c r="A12" s="90"/>
      <c r="B12" s="87"/>
      <c r="C12" s="91"/>
      <c r="D12" s="91"/>
      <c r="E12" s="91"/>
      <c r="F12" s="91"/>
      <c r="G12" s="91"/>
      <c r="H12" s="91"/>
      <c r="I12" s="91"/>
    </row>
    <row r="13" spans="1:9" s="89" customFormat="1" ht="30" customHeight="1" x14ac:dyDescent="0.2">
      <c r="A13" s="92" t="s">
        <v>75</v>
      </c>
      <c r="B13" s="87"/>
      <c r="C13" s="93">
        <v>215</v>
      </c>
      <c r="D13" s="93">
        <v>456</v>
      </c>
      <c r="E13" s="93">
        <v>721.81</v>
      </c>
      <c r="F13" s="93">
        <v>998</v>
      </c>
      <c r="G13" s="93">
        <v>1291</v>
      </c>
      <c r="H13" s="93">
        <f>1631-0.4</f>
        <v>1630.6</v>
      </c>
      <c r="I13" s="93">
        <f>1940-0.4</f>
        <v>1939.6</v>
      </c>
    </row>
    <row r="14" spans="1:9" s="89" customFormat="1" ht="45.75" customHeight="1" x14ac:dyDescent="0.2">
      <c r="A14" s="92" t="s">
        <v>76</v>
      </c>
      <c r="B14" s="87"/>
      <c r="C14" s="93">
        <v>-70</v>
      </c>
      <c r="D14" s="93">
        <v>-70</v>
      </c>
      <c r="E14" s="93">
        <v>0</v>
      </c>
      <c r="F14" s="93">
        <v>0</v>
      </c>
      <c r="G14" s="93">
        <v>0</v>
      </c>
      <c r="H14" s="93">
        <v>0</v>
      </c>
      <c r="I14" s="93">
        <f>17-0.4</f>
        <v>16.600000000000001</v>
      </c>
    </row>
    <row r="15" spans="1:9" s="89" customFormat="1" ht="30" customHeight="1" x14ac:dyDescent="0.2">
      <c r="A15" s="92" t="s">
        <v>77</v>
      </c>
      <c r="B15" s="87"/>
      <c r="C15" s="93">
        <v>0</v>
      </c>
      <c r="D15" s="93">
        <v>1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</row>
    <row r="16" spans="1:9" s="85" customFormat="1" ht="30" customHeight="1" x14ac:dyDescent="0.2">
      <c r="A16" s="92" t="s">
        <v>78</v>
      </c>
      <c r="B16" s="87"/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</row>
    <row r="17" spans="1:9" s="97" customFormat="1" ht="20.100000000000001" customHeight="1" x14ac:dyDescent="0.2">
      <c r="A17" s="94"/>
      <c r="B17" s="95"/>
      <c r="C17" s="96"/>
      <c r="D17" s="96"/>
      <c r="E17" s="96"/>
      <c r="F17" s="96"/>
      <c r="G17" s="96"/>
      <c r="H17" s="96"/>
      <c r="I17" s="96"/>
    </row>
    <row r="18" spans="1:9" s="89" customFormat="1" ht="30" customHeight="1" thickBot="1" x14ac:dyDescent="0.25">
      <c r="A18" s="98" t="s">
        <v>79</v>
      </c>
      <c r="B18" s="99"/>
      <c r="C18" s="100">
        <f t="shared" ref="C18:D18" si="0">SUM(C9:C16)</f>
        <v>9298.6700000000019</v>
      </c>
      <c r="D18" s="100">
        <f t="shared" si="0"/>
        <v>9669.1900000000023</v>
      </c>
      <c r="E18" s="100">
        <f t="shared" ref="E18:I18" si="1">SUM(E9:E16)</f>
        <v>9805.86</v>
      </c>
      <c r="F18" s="100">
        <f t="shared" si="1"/>
        <v>9811.9600000000009</v>
      </c>
      <c r="G18" s="100">
        <f t="shared" si="1"/>
        <v>9081.82</v>
      </c>
      <c r="H18" s="100">
        <f t="shared" si="1"/>
        <v>8562.7899999999991</v>
      </c>
      <c r="I18" s="100">
        <f t="shared" si="1"/>
        <v>6921.2000000000007</v>
      </c>
    </row>
    <row r="19" spans="1:9" ht="15.95" customHeight="1" x14ac:dyDescent="0.2"/>
  </sheetData>
  <mergeCells count="4">
    <mergeCell ref="A1:B1"/>
    <mergeCell ref="A2:B2"/>
    <mergeCell ref="A3:I3"/>
    <mergeCell ref="A4:I4"/>
  </mergeCells>
  <printOptions horizontalCentered="1"/>
  <pageMargins left="0.59055118110236227" right="0.59055118110236227" top="1.1811023622047245" bottom="0.59055118110236227" header="0.51181102362204722" footer="0.51181102362204722"/>
  <pageSetup paperSize="9" scale="65" fitToHeight="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596D83-CF47-48DE-A88B-0E92C1786BFA}"/>
</file>

<file path=customXml/itemProps2.xml><?xml version="1.0" encoding="utf-8"?>
<ds:datastoreItem xmlns:ds="http://schemas.openxmlformats.org/officeDocument/2006/customXml" ds:itemID="{AF7D1DE1-D624-4067-B2F0-29AD123C4D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Balanço</vt:lpstr>
      <vt:lpstr>DRE</vt:lpstr>
      <vt:lpstr>DFC</vt:lpstr>
      <vt:lpstr>CONCILIAÇÃO</vt:lpstr>
      <vt:lpstr>Balanço!Area_de_impressao</vt:lpstr>
      <vt:lpstr>DRE!Area_de_impressao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Pcruz</dc:creator>
  <dc:description>Powered by Crystal</dc:description>
  <cp:lastModifiedBy>Daniela Sousa de Brito Ignacio</cp:lastModifiedBy>
  <cp:lastPrinted>2024-07-22T10:31:09Z</cp:lastPrinted>
  <dcterms:created xsi:type="dcterms:W3CDTF">2009-05-29T19:07:05Z</dcterms:created>
  <dcterms:modified xsi:type="dcterms:W3CDTF">2024-08-26T11:41:51Z</dcterms:modified>
</cp:coreProperties>
</file>