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4BFD3991-7F28-4102-8C5C-1CEAFC41B6B7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Contábil" sheetId="142" r:id="rId1"/>
    <sheet name="Demonst FC" sheetId="139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39" l="1"/>
  <c r="B85" i="139"/>
  <c r="B81" i="139"/>
  <c r="B78" i="139"/>
  <c r="K70" i="139"/>
  <c r="K65" i="139"/>
  <c r="K42" i="139"/>
  <c r="K38" i="139"/>
  <c r="K33" i="139"/>
  <c r="K23" i="139"/>
  <c r="K20" i="139"/>
  <c r="K53" i="139" l="1"/>
  <c r="K55" i="139" s="1"/>
  <c r="C62" i="142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N8" i="142"/>
  <c r="N9" i="142"/>
  <c r="N10" i="142"/>
  <c r="B11" i="142"/>
  <c r="L11" i="142"/>
  <c r="M11" i="142"/>
  <c r="N12" i="142"/>
  <c r="N13" i="142"/>
  <c r="B14" i="142"/>
  <c r="L14" i="142"/>
  <c r="M14" i="142"/>
  <c r="N15" i="142"/>
  <c r="B16" i="142"/>
  <c r="L16" i="142"/>
  <c r="M16" i="142"/>
  <c r="M25" i="142" s="1"/>
  <c r="N17" i="142"/>
  <c r="N18" i="142"/>
  <c r="N19" i="142"/>
  <c r="N20" i="142"/>
  <c r="B21" i="142"/>
  <c r="L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L35" i="142"/>
  <c r="L28" i="142" s="1"/>
  <c r="M35" i="142"/>
  <c r="M28" i="142" s="1"/>
  <c r="N36" i="142"/>
  <c r="N37" i="142"/>
  <c r="B39" i="142"/>
  <c r="B38" i="142" s="1"/>
  <c r="L39" i="142"/>
  <c r="L38" i="142" s="1"/>
  <c r="M39" i="142"/>
  <c r="M38" i="142" s="1"/>
  <c r="N40" i="142"/>
  <c r="N41" i="142"/>
  <c r="N42" i="142"/>
  <c r="B43" i="142"/>
  <c r="L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L62" i="142"/>
  <c r="M62" i="142"/>
  <c r="N71" i="142"/>
  <c r="N72" i="142"/>
  <c r="N73" i="142"/>
  <c r="N76" i="142"/>
  <c r="N77" i="142"/>
  <c r="C64" i="142" l="1"/>
  <c r="M26" i="142"/>
  <c r="L25" i="142"/>
  <c r="L26" i="142" s="1"/>
  <c r="B25" i="142"/>
  <c r="B26" i="142" s="1"/>
  <c r="M56" i="142"/>
  <c r="M63" i="142" s="1"/>
  <c r="N14" i="142"/>
  <c r="B56" i="142"/>
  <c r="B63" i="142" s="1"/>
  <c r="N62" i="142"/>
  <c r="N35" i="142"/>
  <c r="N28" i="142" s="1"/>
  <c r="N43" i="142"/>
  <c r="N11" i="142"/>
  <c r="N39" i="142"/>
  <c r="N38" i="142" s="1"/>
  <c r="N21" i="142"/>
  <c r="N16" i="142"/>
  <c r="L56" i="142"/>
  <c r="L63" i="142" s="1"/>
  <c r="B64" i="142" l="1"/>
  <c r="M64" i="142"/>
  <c r="L64" i="142"/>
  <c r="N56" i="142"/>
  <c r="N63" i="142" s="1"/>
  <c r="N25" i="142"/>
  <c r="N26" i="142" s="1"/>
  <c r="M70" i="139"/>
  <c r="L70" i="139"/>
  <c r="C70" i="139"/>
  <c r="B70" i="139"/>
  <c r="M65" i="139"/>
  <c r="L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B42" i="139"/>
  <c r="N41" i="139"/>
  <c r="N40" i="139"/>
  <c r="N39" i="139"/>
  <c r="M38" i="139"/>
  <c r="L38" i="139"/>
  <c r="N37" i="139"/>
  <c r="N36" i="139"/>
  <c r="N35" i="139"/>
  <c r="N34" i="139"/>
  <c r="M33" i="139"/>
  <c r="L33" i="139"/>
  <c r="N31" i="139"/>
  <c r="N30" i="139"/>
  <c r="N29" i="139"/>
  <c r="N28" i="139"/>
  <c r="N27" i="139"/>
  <c r="N26" i="139"/>
  <c r="N25" i="139"/>
  <c r="N24" i="139"/>
  <c r="M23" i="139"/>
  <c r="L23" i="139"/>
  <c r="M20" i="139"/>
  <c r="L20" i="139"/>
  <c r="B20" i="139"/>
  <c r="N19" i="139"/>
  <c r="N18" i="139"/>
  <c r="N17" i="139"/>
  <c r="N16" i="139"/>
  <c r="N15" i="139"/>
  <c r="N14" i="139"/>
  <c r="N11" i="139"/>
  <c r="N64" i="142" l="1"/>
  <c r="M53" i="139"/>
  <c r="M55" i="139" s="1"/>
  <c r="N38" i="139"/>
  <c r="L53" i="139"/>
  <c r="L55" i="139" s="1"/>
  <c r="N23" i="139"/>
  <c r="N42" i="139"/>
  <c r="N33" i="139"/>
  <c r="N20" i="139"/>
  <c r="B53" i="139"/>
  <c r="B57" i="139" s="1"/>
  <c r="K11" i="139" l="1"/>
  <c r="N53" i="139"/>
  <c r="B55" i="139"/>
  <c r="K57" i="139" l="1"/>
  <c r="L11" i="139" s="1"/>
  <c r="L57" i="139" s="1"/>
  <c r="M11" i="139" s="1"/>
  <c r="M57" i="139" s="1"/>
  <c r="N57" i="139"/>
  <c r="N55" i="139"/>
</calcChain>
</file>

<file path=xl/sharedStrings.xml><?xml version="1.0" encoding="utf-8"?>
<sst xmlns="http://schemas.openxmlformats.org/spreadsheetml/2006/main" count="206" uniqueCount="146">
  <si>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</si>
  <si>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</si>
  <si>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</si>
  <si>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</si>
  <si>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</si>
  <si>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</si>
  <si>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</si>
  <si>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</si>
  <si>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</si>
  <si>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</si>
  <si>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</si>
  <si>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</si>
  <si>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</si>
  <si>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</si>
  <si>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</si>
  <si>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</si>
  <si>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</si>
  <si>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</si>
  <si>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</si>
  <si>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</si>
  <si>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</si>
  <si>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</si>
  <si>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</si>
  <si>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</si>
  <si>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</si>
  <si>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</si>
  <si>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</si>
  <si>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</si>
  <si>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</si>
  <si>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</si>
  <si>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</si>
  <si>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</si>
  <si>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</si>
  <si>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</si>
  <si>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</si>
  <si>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</si>
  <si>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</si>
  <si>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</si>
  <si>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</si>
  <si>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</si>
  <si>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</si>
  <si>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</si>
  <si>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</si>
  <si>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</si>
  <si>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</si>
  <si>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</si>
  <si>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</si>
  <si>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</si>
  <si>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</si>
  <si>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</si>
  <si>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</si>
  <si>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</si>
  <si>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</si>
  <si>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</si>
  <si>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</si>
  <si>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</si>
  <si>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</si>
  <si>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</si>
  <si>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</si>
  <si>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</si>
  <si>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</si>
  <si>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</si>
  <si>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</si>
  <si>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</si>
  <si>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</si>
  <si>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</si>
  <si>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</si>
  <si>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</si>
  <si>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</si>
  <si>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</si>
  <si>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</si>
  <si>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</si>
  <si>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</si>
  <si>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</si>
  <si>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</si>
  <si>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</si>
  <si>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</si>
  <si>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</si>
  <si>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</si>
  <si>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</si>
  <si>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</si>
  <si>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</si>
  <si>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</si>
  <si>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</si>
  <si>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</si>
  <si>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</si>
  <si>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</si>
  <si>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</si>
  <si>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</si>
  <si>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</si>
  <si>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</si>
  <si>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</si>
  <si>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</si>
  <si>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</si>
  <si>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</si>
  <si>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</si>
  <si>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</si>
  <si>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</si>
  <si>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</si>
  <si>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</si>
  <si>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</si>
  <si>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</si>
  <si>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</si>
  <si>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</si>
  <si>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</si>
  <si>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</si>
  <si>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</si>
  <si>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</si>
  <si>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</si>
  <si>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</si>
  <si>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</si>
  <si>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</si>
  <si>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</si>
  <si>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</si>
  <si>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</si>
  <si>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</si>
  <si>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</si>
  <si>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</si>
  <si>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</si>
  <si>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</si>
  <si>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</si>
  <si>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</si>
  <si>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</si>
  <si>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</si>
  <si>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</si>
  <si>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</si>
  <si>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</si>
  <si>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</si>
  <si>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</si>
  <si>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</si>
  <si>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</si>
  <si>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</si>
  <si>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</si>
  <si>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</si>
  <si>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</si>
  <si>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</si>
  <si>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</si>
  <si>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</si>
  <si>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</si>
  <si>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</si>
  <si>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</si>
  <si>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</si>
  <si>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Linha Outras Despesas: Incluída despesa de R$ 43.471,47, referente depreciação  e R$ 0,00, referente amortização.</t>
  </si>
  <si>
    <t>Linha Outras Despesas: Incluída despesa de R$ 43.435,45, referente depreciação  e R$ 0,00, referente amortização.</t>
  </si>
  <si>
    <t>Linha Outras Despesas: Incluída despesa de R$ 43.359,06, referente depreciação  e R$ 0,00, referente amortização.</t>
  </si>
  <si>
    <t>Linha Outras Despesas: Incluída despesa de R$ 43.312,29,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</si>
</sst>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2" fillId="0" borderId="0"/>
  </cellStyleXfs>
  <cellXfs count="11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97" sqref="B97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5" customHeight="1" x14ac:dyDescent="0.25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5" customHeight="1" x14ac:dyDescent="0.25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>
        <v>3265843.2000000007</v>
      </c>
      <c r="J8" s="72">
        <v>3265843.1999999993</v>
      </c>
      <c r="K8" s="72">
        <v>3576754.33</v>
      </c>
      <c r="L8" s="72"/>
      <c r="M8" s="72"/>
      <c r="N8" s="73">
        <f>SUM(B8:M8)</f>
        <v>32969269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v>3265843.2000000007</v>
      </c>
      <c r="J11" s="73">
        <v>3265843.1999999993</v>
      </c>
      <c r="K11" s="73">
        <v>3576754.33</v>
      </c>
      <c r="L11" s="73">
        <f t="shared" si="0"/>
        <v>0</v>
      </c>
      <c r="M11" s="73">
        <f t="shared" si="0"/>
        <v>0</v>
      </c>
      <c r="N11" s="73">
        <f t="shared" si="0"/>
        <v>32969269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f t="shared" si="2"/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>
        <v>19058.900000000001</v>
      </c>
      <c r="J15" s="72">
        <v>18189.57</v>
      </c>
      <c r="K15" s="72">
        <v>22447.01</v>
      </c>
      <c r="L15" s="72"/>
      <c r="M15" s="72"/>
      <c r="N15" s="76">
        <f>SUM(B15:M15)</f>
        <v>199593.56000000003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f t="shared" si="4"/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v>1782.0300000000002</v>
      </c>
      <c r="J21" s="77">
        <v>1791.0400000000002</v>
      </c>
      <c r="K21" s="77">
        <v>1791.0500000000002</v>
      </c>
      <c r="L21" s="77">
        <f t="shared" si="6"/>
        <v>0</v>
      </c>
      <c r="M21" s="77"/>
      <c r="N21" s="77">
        <f>SUM(N22:N24)</f>
        <v>17902.7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>
        <v>1782.0300000000002</v>
      </c>
      <c r="J24" s="72">
        <v>1791.0400000000002</v>
      </c>
      <c r="K24" s="72">
        <v>1791.0500000000002</v>
      </c>
      <c r="L24" s="72"/>
      <c r="M24" s="72"/>
      <c r="N24" s="76">
        <f>SUM(B24:M24)</f>
        <v>17902.7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v>20840.93</v>
      </c>
      <c r="J25" s="75">
        <v>19980.61</v>
      </c>
      <c r="K25" s="75">
        <v>24238.059999999998</v>
      </c>
      <c r="L25" s="75">
        <f t="shared" si="7"/>
        <v>0</v>
      </c>
      <c r="M25" s="75">
        <f t="shared" si="7"/>
        <v>0</v>
      </c>
      <c r="N25" s="75">
        <f t="shared" si="7"/>
        <v>218319.60000000003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v>3286684.1300000008</v>
      </c>
      <c r="J26" s="73">
        <v>3285823.8099999991</v>
      </c>
      <c r="K26" s="73">
        <v>3600992.39</v>
      </c>
      <c r="L26" s="73">
        <f t="shared" si="8"/>
        <v>0</v>
      </c>
      <c r="M26" s="73">
        <f t="shared" si="8"/>
        <v>0</v>
      </c>
      <c r="N26" s="73">
        <f t="shared" si="8"/>
        <v>33187588.600000001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v>2165464.56</v>
      </c>
      <c r="J28" s="73">
        <v>2242976.8600000003</v>
      </c>
      <c r="K28" s="73">
        <v>2177377.79</v>
      </c>
      <c r="L28" s="73">
        <f t="shared" si="9"/>
        <v>0</v>
      </c>
      <c r="M28" s="73">
        <f t="shared" si="9"/>
        <v>0</v>
      </c>
      <c r="N28" s="73">
        <f t="shared" si="9"/>
        <v>21408009.199999996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>
        <v>1463518.03</v>
      </c>
      <c r="J29" s="72">
        <v>1492416.23</v>
      </c>
      <c r="K29" s="72">
        <v>1480774.34</v>
      </c>
      <c r="L29" s="72"/>
      <c r="M29" s="72"/>
      <c r="N29" s="73">
        <f t="shared" ref="N29:N34" si="10">SUM(B29:M29)</f>
        <v>14171702.059999999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>
        <v>203421.2</v>
      </c>
      <c r="J30" s="72">
        <v>212349.86000000004</v>
      </c>
      <c r="K30" s="72">
        <v>196481.68</v>
      </c>
      <c r="L30" s="72"/>
      <c r="M30" s="72"/>
      <c r="N30" s="73">
        <f t="shared" si="10"/>
        <v>2097239.9099999997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>
        <v>19275.48</v>
      </c>
      <c r="J31" s="72">
        <v>15749.440000000002</v>
      </c>
      <c r="K31" s="72">
        <v>19444.11</v>
      </c>
      <c r="L31" s="72"/>
      <c r="M31" s="72"/>
      <c r="N31" s="73">
        <f t="shared" si="10"/>
        <v>166507.83000000002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>
        <v>131538.34</v>
      </c>
      <c r="J32" s="72">
        <v>131900.25999999998</v>
      </c>
      <c r="K32" s="72">
        <v>129025.23000000001</v>
      </c>
      <c r="L32" s="72"/>
      <c r="M32" s="72"/>
      <c r="N32" s="73">
        <f t="shared" si="10"/>
        <v>1289207.7799999998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>
        <v>921.56999999999971</v>
      </c>
      <c r="J33" s="72">
        <v>31311.370000000003</v>
      </c>
      <c r="K33" s="72">
        <v>40647.659999999996</v>
      </c>
      <c r="L33" s="72"/>
      <c r="M33" s="72"/>
      <c r="N33" s="73">
        <f t="shared" si="10"/>
        <v>282795.61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v>346789.94</v>
      </c>
      <c r="J35" s="77">
        <v>359249.7</v>
      </c>
      <c r="K35" s="77">
        <v>311004.77</v>
      </c>
      <c r="L35" s="77">
        <f t="shared" si="11"/>
        <v>0</v>
      </c>
      <c r="M35" s="77">
        <f t="shared" si="11"/>
        <v>0</v>
      </c>
      <c r="N35" s="77">
        <f t="shared" si="11"/>
        <v>3400556.01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>
        <v>160836.91</v>
      </c>
      <c r="J36" s="72">
        <v>162234.78</v>
      </c>
      <c r="K36" s="72">
        <v>133896.26999999999</v>
      </c>
      <c r="L36" s="72"/>
      <c r="M36" s="72"/>
      <c r="N36" s="79">
        <f>SUM(B36:M36)</f>
        <v>1518499.45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>
        <v>185953.03</v>
      </c>
      <c r="J37" s="72">
        <v>197014.92</v>
      </c>
      <c r="K37" s="72">
        <v>177108.5</v>
      </c>
      <c r="L37" s="72"/>
      <c r="M37" s="72"/>
      <c r="N37" s="79">
        <f>SUM(B37:M37)</f>
        <v>1882056.56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v>755350.19000000006</v>
      </c>
      <c r="J38" s="73">
        <v>806316.99999999988</v>
      </c>
      <c r="K38" s="73">
        <v>784710.91</v>
      </c>
      <c r="L38" s="73">
        <f t="shared" si="12"/>
        <v>0</v>
      </c>
      <c r="M38" s="73">
        <f t="shared" si="12"/>
        <v>0</v>
      </c>
      <c r="N38" s="73">
        <f t="shared" si="12"/>
        <v>7839005.8800000008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v>755350.19000000006</v>
      </c>
      <c r="J39" s="73">
        <v>806316.99999999988</v>
      </c>
      <c r="K39" s="73">
        <v>784710.91</v>
      </c>
      <c r="L39" s="73">
        <f t="shared" si="13"/>
        <v>0</v>
      </c>
      <c r="M39" s="73">
        <f t="shared" si="13"/>
        <v>0</v>
      </c>
      <c r="N39" s="73">
        <f t="shared" si="13"/>
        <v>7839005.8800000008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>
        <v>27522.83</v>
      </c>
      <c r="J40" s="72">
        <v>42979.82</v>
      </c>
      <c r="K40" s="72">
        <v>37465.880000000005</v>
      </c>
      <c r="L40" s="72"/>
      <c r="M40" s="72"/>
      <c r="N40" s="81">
        <f>SUM(B40:M40)</f>
        <v>369962.74000000005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>
        <v>0</v>
      </c>
      <c r="J41" s="72">
        <v>0</v>
      </c>
      <c r="K41" s="72">
        <v>0</v>
      </c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>
        <v>727827.3600000001</v>
      </c>
      <c r="J42" s="72">
        <v>763337.17999999993</v>
      </c>
      <c r="K42" s="72">
        <v>747245.03</v>
      </c>
      <c r="L42" s="72"/>
      <c r="M42" s="72"/>
      <c r="N42" s="81">
        <f>SUM(B42:M42)</f>
        <v>7469043.1400000006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v>382477.26</v>
      </c>
      <c r="J43" s="77">
        <v>339521.09</v>
      </c>
      <c r="K43" s="77">
        <v>255116.33</v>
      </c>
      <c r="L43" s="77">
        <f t="shared" si="14"/>
        <v>0</v>
      </c>
      <c r="M43" s="77">
        <f t="shared" si="14"/>
        <v>0</v>
      </c>
      <c r="N43" s="77">
        <f t="shared" si="14"/>
        <v>3386701.34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>
        <v>157268.87</v>
      </c>
      <c r="J44" s="72">
        <v>135883.57</v>
      </c>
      <c r="K44" s="72">
        <v>7118.9000000000233</v>
      </c>
      <c r="L44" s="72"/>
      <c r="M44" s="72"/>
      <c r="N44" s="83">
        <f t="shared" ref="N44:N55" si="15">SUM(B44:M44)</f>
        <v>1316402.1400000001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>
        <v>180087.47000000003</v>
      </c>
      <c r="J45" s="72">
        <v>188393.94000000003</v>
      </c>
      <c r="K45" s="72">
        <v>209342.99999999997</v>
      </c>
      <c r="L45" s="72"/>
      <c r="M45" s="72"/>
      <c r="N45" s="83">
        <f t="shared" si="15"/>
        <v>1661611.46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>
        <v>45120.920000000013</v>
      </c>
      <c r="J46" s="72">
        <v>15243.579999999994</v>
      </c>
      <c r="K46" s="72">
        <v>38654.429999999993</v>
      </c>
      <c r="L46" s="72"/>
      <c r="M46" s="72"/>
      <c r="N46" s="83">
        <f t="shared" si="15"/>
        <v>408687.74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>
        <v>229217.78999999998</v>
      </c>
      <c r="J50" s="72">
        <v>178122.93999999997</v>
      </c>
      <c r="K50" s="72">
        <v>193373.55000000002</v>
      </c>
      <c r="L50" s="72"/>
      <c r="M50" s="72"/>
      <c r="N50" s="83">
        <f t="shared" si="15"/>
        <v>2102016.21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>
        <v>13838.34</v>
      </c>
      <c r="K51" s="72">
        <v>2850.9700000000003</v>
      </c>
      <c r="L51" s="72"/>
      <c r="M51" s="72"/>
      <c r="N51" s="83">
        <f t="shared" si="15"/>
        <v>118941.6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>
        <v>43435.450000000004</v>
      </c>
      <c r="J55" s="72">
        <v>43359.06</v>
      </c>
      <c r="K55" s="72">
        <v>43312.29</v>
      </c>
      <c r="L55" s="72"/>
      <c r="M55" s="72"/>
      <c r="N55" s="83">
        <f t="shared" si="15"/>
        <v>423217.91999999998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v>3575945.25</v>
      </c>
      <c r="J56" s="73">
        <v>3624135.29</v>
      </c>
      <c r="K56" s="73">
        <v>3456741.8400000003</v>
      </c>
      <c r="L56" s="73">
        <f t="shared" si="16"/>
        <v>0</v>
      </c>
      <c r="M56" s="73">
        <f t="shared" si="16"/>
        <v>0</v>
      </c>
      <c r="N56" s="73">
        <f t="shared" si="16"/>
        <v>35277892.149999999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>
        <v>3016.2000000000003</v>
      </c>
      <c r="K58" s="72">
        <v>5920</v>
      </c>
      <c r="L58" s="72"/>
      <c r="M58" s="72"/>
      <c r="N58" s="84">
        <f>SUM(B58:M58)</f>
        <v>182426.94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>
        <v>9850</v>
      </c>
      <c r="J59" s="72"/>
      <c r="K59" s="72"/>
      <c r="L59" s="72"/>
      <c r="M59" s="72"/>
      <c r="N59" s="84">
        <f>SUM(B59:M59)</f>
        <v>25698.880000000001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v>9850</v>
      </c>
      <c r="J62" s="77">
        <v>3016.2000000000003</v>
      </c>
      <c r="K62" s="77">
        <v>5920</v>
      </c>
      <c r="L62" s="77">
        <f t="shared" si="17"/>
        <v>0</v>
      </c>
      <c r="M62" s="77">
        <f t="shared" si="17"/>
        <v>0</v>
      </c>
      <c r="N62" s="84">
        <f t="shared" si="17"/>
        <v>208125.82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v>3585795.25</v>
      </c>
      <c r="J63" s="77">
        <v>3627151.49</v>
      </c>
      <c r="K63" s="77">
        <v>3462661.8400000003</v>
      </c>
      <c r="L63" s="77">
        <f t="shared" si="18"/>
        <v>0</v>
      </c>
      <c r="M63" s="77">
        <f t="shared" si="18"/>
        <v>0</v>
      </c>
      <c r="N63" s="84">
        <f t="shared" si="18"/>
        <v>35486017.969999999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v>-299111.11999999918</v>
      </c>
      <c r="J64" s="77">
        <v>-341327.6800000011</v>
      </c>
      <c r="K64" s="77">
        <v>138330.54999999981</v>
      </c>
      <c r="L64" s="77">
        <f t="shared" si="19"/>
        <v>0</v>
      </c>
      <c r="M64" s="77">
        <f t="shared" si="19"/>
        <v>0</v>
      </c>
      <c r="N64" s="81">
        <f t="shared" si="19"/>
        <v>-2298429.3699999973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2563.25</v>
      </c>
      <c r="K76" s="72">
        <v>0</v>
      </c>
      <c r="L76" s="72">
        <v>0</v>
      </c>
      <c r="M76" s="72">
        <v>0</v>
      </c>
      <c r="N76" s="84">
        <f>SUM(B76:M76)</f>
        <v>6598.57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ht="15" customHeight="1" thickBot="1" x14ac:dyDescent="0.3">
      <c r="A86" s="71"/>
      <c r="B86" s="93" t="s">
        <v>79</v>
      </c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8"/>
    </row>
    <row r="87" spans="1:14" ht="15" customHeight="1" thickBot="1" x14ac:dyDescent="0.3">
      <c r="A87" s="94"/>
      <c r="B87" s="93" t="s">
        <v>60</v>
      </c>
      <c r="C87" s="109" t="s">
        <v>135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</row>
    <row r="88" spans="1:14" ht="15" customHeight="1" thickBot="1" x14ac:dyDescent="0.3">
      <c r="A88" s="95"/>
      <c r="B88" s="93" t="s">
        <v>61</v>
      </c>
      <c r="C88" s="109" t="s">
        <v>137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1"/>
    </row>
    <row r="89" spans="1:14" ht="15" customHeight="1" thickBot="1" x14ac:dyDescent="0.3">
      <c r="A89" s="95"/>
      <c r="B89" s="93" t="s">
        <v>62</v>
      </c>
      <c r="C89" s="109" t="s">
        <v>138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</row>
    <row r="90" spans="1:14" ht="15" customHeight="1" thickBot="1" x14ac:dyDescent="0.3">
      <c r="A90" s="95"/>
      <c r="B90" s="93" t="s">
        <v>63</v>
      </c>
      <c r="C90" s="109" t="s">
        <v>139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1"/>
    </row>
    <row r="91" spans="1:14" ht="15" customHeight="1" thickBot="1" x14ac:dyDescent="0.3">
      <c r="A91" s="95"/>
      <c r="B91" s="93" t="s">
        <v>64</v>
      </c>
      <c r="C91" s="109" t="s">
        <v>140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1"/>
    </row>
    <row r="92" spans="1:14" ht="15" customHeight="1" thickBot="1" x14ac:dyDescent="0.3">
      <c r="A92" s="95"/>
      <c r="B92" s="93" t="s">
        <v>65</v>
      </c>
      <c r="C92" s="109" t="s">
        <v>141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1:14" ht="15" customHeight="1" thickBot="1" x14ac:dyDescent="0.3">
      <c r="A93" s="95"/>
      <c r="B93" s="93" t="s">
        <v>66</v>
      </c>
      <c r="C93" s="109" t="s">
        <v>142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1"/>
    </row>
    <row r="94" spans="1:14" ht="15" customHeight="1" thickBot="1" x14ac:dyDescent="0.3">
      <c r="A94" s="95"/>
      <c r="B94" s="93" t="s">
        <v>67</v>
      </c>
      <c r="C94" s="109" t="s">
        <v>143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1"/>
    </row>
    <row r="95" spans="1:14" ht="15" customHeight="1" thickBot="1" x14ac:dyDescent="0.3">
      <c r="A95" s="95"/>
      <c r="B95" s="93" t="s">
        <v>68</v>
      </c>
      <c r="C95" s="109" t="s">
        <v>144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1"/>
    </row>
    <row r="96" spans="1:14" ht="15" customHeight="1" thickBot="1" x14ac:dyDescent="0.3">
      <c r="A96" s="95"/>
      <c r="B96" s="93" t="s">
        <v>69</v>
      </c>
      <c r="C96" s="109" t="s">
        <v>145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1"/>
    </row>
    <row r="97" spans="1:14" s="86" customFormat="1" ht="15" customHeight="1" thickBot="1" x14ac:dyDescent="0.3">
      <c r="A97" s="95"/>
      <c r="B97" s="93" t="s">
        <v>70</v>
      </c>
      <c r="C97" s="109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1"/>
    </row>
    <row r="98" spans="1:14" s="86" customFormat="1" ht="15" customHeight="1" thickBot="1" x14ac:dyDescent="0.3">
      <c r="A98" s="95"/>
      <c r="B98" s="93" t="s">
        <v>71</v>
      </c>
      <c r="C98" s="109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1"/>
    </row>
    <row r="99" spans="1:14" ht="36" customHeight="1" thickBot="1" x14ac:dyDescent="0.3">
      <c r="A99" s="96"/>
      <c r="B99" s="93" t="s">
        <v>131</v>
      </c>
      <c r="C99" s="109" t="s">
        <v>134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1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  <mergeCell ref="A1:N1"/>
    <mergeCell ref="A2:N2"/>
    <mergeCell ref="A3:N3"/>
    <mergeCell ref="A85:N85"/>
    <mergeCell ref="C86:N86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O90"/>
  <sheetViews>
    <sheetView tabSelected="1" zoomScaleNormal="100" workbookViewId="0">
      <selection activeCell="F27" sqref="F27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6384" width="7.7109375" style="5"/>
  </cols>
  <sheetData>
    <row r="1" spans="1:15" s="1" customFormat="1" x14ac:dyDescent="0.25">
      <c r="A1" s="99" t="s">
        <v>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3"/>
    </row>
    <row r="2" spans="1:15" s="1" customFormat="1" x14ac:dyDescent="0.25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23"/>
    </row>
    <row r="3" spans="1:15" s="1" customFormat="1" x14ac:dyDescent="0.25">
      <c r="A3" s="99" t="s">
        <v>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23"/>
    </row>
    <row r="4" spans="1:15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5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5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5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5" ht="18" x14ac:dyDescent="0.25">
      <c r="A8" s="100" t="s">
        <v>133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5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v>1648114.6300000008</v>
      </c>
      <c r="J11" s="31">
        <v>1719387.9700000011</v>
      </c>
      <c r="K11" s="31">
        <f t="shared" ref="K11:M11" si="0">J57</f>
        <v>1640627.6500000008</v>
      </c>
      <c r="L11" s="31">
        <f t="shared" si="0"/>
        <v>1933886.4700000007</v>
      </c>
      <c r="M11" s="31">
        <f t="shared" si="0"/>
        <v>1933886.4700000007</v>
      </c>
      <c r="N11" s="32">
        <f>B11</f>
        <v>2373085.09</v>
      </c>
    </row>
    <row r="12" spans="1:15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>
        <v>3265843.2000000002</v>
      </c>
      <c r="J14" s="39">
        <v>3265843.2000000002</v>
      </c>
      <c r="K14" s="38">
        <v>3576754.33</v>
      </c>
      <c r="L14" s="39"/>
      <c r="M14" s="39"/>
      <c r="N14" s="40">
        <f t="shared" ref="N14:N19" si="1">SUM(B14:M14)</f>
        <v>32969343.129999995</v>
      </c>
    </row>
    <row r="15" spans="1:15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/>
      <c r="M15" s="39"/>
      <c r="N15" s="40">
        <f t="shared" si="1"/>
        <v>0</v>
      </c>
    </row>
    <row r="16" spans="1:15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>
        <v>19058.89</v>
      </c>
      <c r="J16" s="39">
        <v>18189.329999999998</v>
      </c>
      <c r="K16" s="39">
        <v>22446.940000000002</v>
      </c>
      <c r="L16" s="39"/>
      <c r="M16" s="39"/>
      <c r="N16" s="40">
        <f t="shared" si="1"/>
        <v>199307.21</v>
      </c>
    </row>
    <row r="17" spans="1:14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/>
      <c r="M17" s="39"/>
      <c r="N17" s="40">
        <f t="shared" si="1"/>
        <v>0</v>
      </c>
    </row>
    <row r="18" spans="1:14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/>
      <c r="M18" s="39"/>
      <c r="N18" s="40">
        <f t="shared" si="1"/>
        <v>0</v>
      </c>
    </row>
    <row r="19" spans="1:14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>
        <v>394.11</v>
      </c>
      <c r="J19" s="42">
        <v>14713.359999999999</v>
      </c>
      <c r="K19" s="42">
        <v>525.48</v>
      </c>
      <c r="L19" s="39"/>
      <c r="M19" s="39"/>
      <c r="N19" s="40">
        <f t="shared" si="1"/>
        <v>661845.11</v>
      </c>
    </row>
    <row r="20" spans="1:14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v>3285296.2</v>
      </c>
      <c r="J20" s="44">
        <v>3298745.89</v>
      </c>
      <c r="K20" s="44">
        <f t="shared" ref="K20" si="3">SUM(K14:K19)</f>
        <v>3599726.75</v>
      </c>
      <c r="L20" s="44">
        <f t="shared" si="2"/>
        <v>0</v>
      </c>
      <c r="M20" s="44">
        <f t="shared" si="2"/>
        <v>0</v>
      </c>
      <c r="N20" s="45">
        <f t="shared" si="2"/>
        <v>33830495.449999996</v>
      </c>
    </row>
    <row r="21" spans="1:14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</row>
    <row r="23" spans="1:14" ht="15.75" x14ac:dyDescent="0.25">
      <c r="A23" s="49" t="s">
        <v>28</v>
      </c>
      <c r="B23" s="50">
        <f t="shared" ref="B23:M23" si="4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v>1973605.5499999998</v>
      </c>
      <c r="J23" s="50">
        <v>2025117.6400000001</v>
      </c>
      <c r="K23" s="50">
        <f t="shared" ref="K23" si="5">SUM(K24:K31)</f>
        <v>1983732.89</v>
      </c>
      <c r="L23" s="50">
        <f t="shared" si="4"/>
        <v>0</v>
      </c>
      <c r="M23" s="50">
        <f t="shared" si="4"/>
        <v>0</v>
      </c>
      <c r="N23" s="51">
        <f t="shared" ref="N23:N31" si="6">SUM(B23:M23)</f>
        <v>20031362.710000001</v>
      </c>
    </row>
    <row r="24" spans="1:14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>
        <v>1128346.8899999999</v>
      </c>
      <c r="J24" s="39">
        <v>1163033.3899999999</v>
      </c>
      <c r="K24" s="39">
        <v>1202650.6100000001</v>
      </c>
      <c r="L24" s="42"/>
      <c r="M24" s="39"/>
      <c r="N24" s="51">
        <f t="shared" si="6"/>
        <v>11478444.16</v>
      </c>
    </row>
    <row r="25" spans="1:14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>
        <v>215366.32</v>
      </c>
      <c r="J25" s="39">
        <v>206458.36</v>
      </c>
      <c r="K25" s="39">
        <v>215030.22</v>
      </c>
      <c r="L25" s="42"/>
      <c r="M25" s="42"/>
      <c r="N25" s="51">
        <f t="shared" si="6"/>
        <v>2211156.7400000007</v>
      </c>
    </row>
    <row r="26" spans="1:14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>
        <v>0</v>
      </c>
      <c r="J26" s="39">
        <v>0</v>
      </c>
      <c r="K26" s="39">
        <v>0</v>
      </c>
      <c r="L26" s="42"/>
      <c r="M26" s="39"/>
      <c r="N26" s="51">
        <f t="shared" si="6"/>
        <v>0</v>
      </c>
    </row>
    <row r="27" spans="1:14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>
        <v>457294.17</v>
      </c>
      <c r="J27" s="39">
        <v>451004.03</v>
      </c>
      <c r="K27" s="39">
        <v>476921.52</v>
      </c>
      <c r="L27" s="42"/>
      <c r="M27" s="39"/>
      <c r="N27" s="51">
        <f t="shared" si="6"/>
        <v>4600880.8100000005</v>
      </c>
    </row>
    <row r="28" spans="1:14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>
        <v>40026.129999999997</v>
      </c>
      <c r="J28" s="39">
        <v>76023.92</v>
      </c>
      <c r="K28" s="39">
        <v>34969.5</v>
      </c>
      <c r="L28" s="42"/>
      <c r="M28" s="39"/>
      <c r="N28" s="51">
        <f t="shared" si="6"/>
        <v>447793.75</v>
      </c>
    </row>
    <row r="29" spans="1:14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>
        <v>6086.37</v>
      </c>
      <c r="J29" s="39">
        <v>5030.79</v>
      </c>
      <c r="K29" s="39">
        <v>1523.63</v>
      </c>
      <c r="L29" s="42"/>
      <c r="M29" s="39"/>
      <c r="N29" s="51">
        <f t="shared" si="6"/>
        <v>107187.86</v>
      </c>
    </row>
    <row r="30" spans="1:14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>
        <v>114644.39</v>
      </c>
      <c r="J30" s="39">
        <v>117684.05</v>
      </c>
      <c r="K30" s="39">
        <v>51112.53</v>
      </c>
      <c r="L30" s="42"/>
      <c r="M30" s="39"/>
      <c r="N30" s="51">
        <f t="shared" si="6"/>
        <v>1148651.5</v>
      </c>
    </row>
    <row r="31" spans="1:14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>
        <v>11841.28</v>
      </c>
      <c r="J31" s="39">
        <v>5883.1</v>
      </c>
      <c r="K31" s="39">
        <v>1524.88</v>
      </c>
      <c r="L31" s="42"/>
      <c r="M31" s="39"/>
      <c r="N31" s="51">
        <f t="shared" si="6"/>
        <v>37247.89</v>
      </c>
    </row>
    <row r="32" spans="1:14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</row>
    <row r="33" spans="1:14" ht="15.75" x14ac:dyDescent="0.25">
      <c r="A33" s="49" t="s">
        <v>37</v>
      </c>
      <c r="B33" s="50">
        <f t="shared" ref="B33:M33" si="7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v>657672.04</v>
      </c>
      <c r="J33" s="50">
        <v>656618.1</v>
      </c>
      <c r="K33" s="50">
        <f t="shared" ref="K33" si="8">SUM(K35:K37)</f>
        <v>643248.6</v>
      </c>
      <c r="L33" s="50">
        <f t="shared" si="7"/>
        <v>0</v>
      </c>
      <c r="M33" s="50">
        <f t="shared" si="7"/>
        <v>0</v>
      </c>
      <c r="N33" s="51">
        <f t="shared" ref="N33:N52" si="9">SUM(B33:M33)</f>
        <v>6544918.9099999992</v>
      </c>
    </row>
    <row r="34" spans="1:14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9"/>
        <v>0</v>
      </c>
    </row>
    <row r="35" spans="1:14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>
        <v>657672.04</v>
      </c>
      <c r="J35" s="39">
        <v>656618.1</v>
      </c>
      <c r="K35" s="39">
        <v>640300.6</v>
      </c>
      <c r="L35" s="42"/>
      <c r="M35" s="39"/>
      <c r="N35" s="51">
        <f t="shared" si="9"/>
        <v>6526262.8599999994</v>
      </c>
    </row>
    <row r="36" spans="1:14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>
        <v>0</v>
      </c>
      <c r="J36" s="39">
        <v>0</v>
      </c>
      <c r="K36" s="39">
        <v>1000</v>
      </c>
      <c r="L36" s="42"/>
      <c r="M36" s="39"/>
      <c r="N36" s="51">
        <f t="shared" si="9"/>
        <v>15588</v>
      </c>
    </row>
    <row r="37" spans="1:14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>
        <v>0</v>
      </c>
      <c r="J37" s="39"/>
      <c r="K37" s="39">
        <v>1948</v>
      </c>
      <c r="L37" s="42"/>
      <c r="M37" s="39"/>
      <c r="N37" s="51">
        <f t="shared" si="9"/>
        <v>3068.05</v>
      </c>
    </row>
    <row r="38" spans="1:14" ht="15.75" x14ac:dyDescent="0.25">
      <c r="A38" s="49" t="s">
        <v>42</v>
      </c>
      <c r="B38" s="50">
        <f t="shared" ref="B38:L38" si="10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v>492067.62</v>
      </c>
      <c r="J38" s="50">
        <v>551695.57000000007</v>
      </c>
      <c r="K38" s="50">
        <f t="shared" ref="K38" si="11">SUM(K39:K41)</f>
        <v>575285.5</v>
      </c>
      <c r="L38" s="50">
        <f t="shared" si="10"/>
        <v>0</v>
      </c>
      <c r="M38" s="50">
        <f>SUM(M39:M41)</f>
        <v>0</v>
      </c>
      <c r="N38" s="51">
        <f t="shared" si="9"/>
        <v>5656737.7000000002</v>
      </c>
    </row>
    <row r="39" spans="1:14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>
        <v>60137.94</v>
      </c>
      <c r="J39" s="42">
        <v>61384.7</v>
      </c>
      <c r="K39" s="42">
        <v>32814</v>
      </c>
      <c r="L39" s="42"/>
      <c r="M39" s="42"/>
      <c r="N39" s="51">
        <f t="shared" si="9"/>
        <v>1061356.31</v>
      </c>
    </row>
    <row r="40" spans="1:14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>
        <v>121125.44</v>
      </c>
      <c r="J40" s="42">
        <v>186516.66</v>
      </c>
      <c r="K40" s="42">
        <v>216570.99</v>
      </c>
      <c r="L40" s="42"/>
      <c r="M40" s="42"/>
      <c r="N40" s="51">
        <f t="shared" si="9"/>
        <v>1634019.91</v>
      </c>
    </row>
    <row r="41" spans="1:14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>
        <v>310804.24</v>
      </c>
      <c r="J41" s="42">
        <v>303794.21000000002</v>
      </c>
      <c r="K41" s="42">
        <v>325900.51</v>
      </c>
      <c r="L41" s="42"/>
      <c r="M41" s="42"/>
      <c r="N41" s="51">
        <f t="shared" si="9"/>
        <v>2961361.4799999995</v>
      </c>
    </row>
    <row r="42" spans="1:14" ht="15.75" x14ac:dyDescent="0.25">
      <c r="A42" s="49" t="s">
        <v>46</v>
      </c>
      <c r="B42" s="50">
        <f t="shared" ref="B42:M42" si="12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f t="shared" ref="K42" si="13">SUM(K43:K45)</f>
        <v>0</v>
      </c>
      <c r="L42" s="50">
        <f t="shared" si="12"/>
        <v>0</v>
      </c>
      <c r="M42" s="50">
        <f t="shared" si="12"/>
        <v>0</v>
      </c>
      <c r="N42" s="51">
        <f t="shared" si="9"/>
        <v>0</v>
      </c>
    </row>
    <row r="43" spans="1:14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/>
      <c r="M43" s="42"/>
      <c r="N43" s="51">
        <f t="shared" si="9"/>
        <v>0</v>
      </c>
    </row>
    <row r="44" spans="1:14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/>
      <c r="M44" s="42"/>
      <c r="N44" s="51">
        <f t="shared" si="9"/>
        <v>0</v>
      </c>
    </row>
    <row r="45" spans="1:14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/>
      <c r="M45" s="42"/>
      <c r="N45" s="51">
        <f t="shared" si="9"/>
        <v>0</v>
      </c>
    </row>
    <row r="46" spans="1:14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>
        <v>74489.75</v>
      </c>
      <c r="J46" s="42">
        <v>119714.28</v>
      </c>
      <c r="K46" s="42">
        <v>98424.73</v>
      </c>
      <c r="L46" s="42"/>
      <c r="M46" s="42"/>
      <c r="N46" s="51">
        <f t="shared" si="9"/>
        <v>1014701.8399999999</v>
      </c>
    </row>
    <row r="47" spans="1:14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/>
      <c r="M47" s="42"/>
      <c r="N47" s="51">
        <f t="shared" si="9"/>
        <v>0</v>
      </c>
    </row>
    <row r="48" spans="1:14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/>
      <c r="M48" s="42"/>
      <c r="N48" s="51">
        <f t="shared" si="9"/>
        <v>15</v>
      </c>
    </row>
    <row r="49" spans="1:14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>
        <v>6337.9</v>
      </c>
      <c r="J49" s="42">
        <v>24360.62</v>
      </c>
      <c r="K49" s="42">
        <v>2760.01</v>
      </c>
      <c r="L49" s="42"/>
      <c r="M49" s="42"/>
      <c r="N49" s="51">
        <f t="shared" si="9"/>
        <v>78638.289999999994</v>
      </c>
    </row>
    <row r="50" spans="1:14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>
        <v>9850</v>
      </c>
      <c r="J50" s="42">
        <v>0</v>
      </c>
      <c r="K50" s="42">
        <v>3016.2</v>
      </c>
      <c r="L50" s="42"/>
      <c r="M50" s="42"/>
      <c r="N50" s="51">
        <f t="shared" si="9"/>
        <v>302241.82</v>
      </c>
    </row>
    <row r="51" spans="1:14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/>
      <c r="M51" s="42"/>
      <c r="N51" s="51">
        <f t="shared" si="9"/>
        <v>0</v>
      </c>
    </row>
    <row r="52" spans="1:14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>
        <v>0</v>
      </c>
      <c r="J52" s="42">
        <v>0</v>
      </c>
      <c r="K52" s="42">
        <v>0</v>
      </c>
      <c r="L52" s="42"/>
      <c r="M52" s="42"/>
      <c r="N52" s="51">
        <f t="shared" si="9"/>
        <v>641077.80000000005</v>
      </c>
    </row>
    <row r="53" spans="1:14" s="10" customFormat="1" ht="15.75" x14ac:dyDescent="0.25">
      <c r="A53" s="43" t="s">
        <v>0</v>
      </c>
      <c r="B53" s="44">
        <f t="shared" ref="B53:N53" si="14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v>3214022.86</v>
      </c>
      <c r="J53" s="44">
        <v>3377506.2100000004</v>
      </c>
      <c r="K53" s="44">
        <f t="shared" ref="K53" si="15">K23+K42+K33+K38+K46+K47+K48+K49+K50+K51+K52</f>
        <v>3306467.9299999997</v>
      </c>
      <c r="L53" s="44">
        <f t="shared" si="14"/>
        <v>0</v>
      </c>
      <c r="M53" s="44">
        <f t="shared" si="14"/>
        <v>0</v>
      </c>
      <c r="N53" s="44">
        <f t="shared" si="14"/>
        <v>34269694.069999993</v>
      </c>
    </row>
    <row r="54" spans="1:14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s="10" customFormat="1" ht="15.75" x14ac:dyDescent="0.25">
      <c r="A55" s="43" t="s">
        <v>57</v>
      </c>
      <c r="B55" s="52">
        <f t="shared" ref="B55:N55" si="16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v>71273.340000000317</v>
      </c>
      <c r="J55" s="44">
        <v>-78760.320000000298</v>
      </c>
      <c r="K55" s="44">
        <f t="shared" ref="K55" si="17">K20-K53</f>
        <v>293258.8200000003</v>
      </c>
      <c r="L55" s="44">
        <f t="shared" si="16"/>
        <v>0</v>
      </c>
      <c r="M55" s="44">
        <f t="shared" si="16"/>
        <v>0</v>
      </c>
      <c r="N55" s="44">
        <f t="shared" si="16"/>
        <v>-439198.61999999732</v>
      </c>
    </row>
    <row r="56" spans="1:14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s="11" customFormat="1" ht="15.75" x14ac:dyDescent="0.25">
      <c r="A57" s="43" t="s">
        <v>58</v>
      </c>
      <c r="B57" s="52">
        <f t="shared" ref="B57:N57" si="18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v>1719387.9700000011</v>
      </c>
      <c r="J57" s="44">
        <v>1640627.6500000008</v>
      </c>
      <c r="K57" s="44">
        <f t="shared" ref="K57" si="19">K11+K20-K53</f>
        <v>1933886.4700000007</v>
      </c>
      <c r="L57" s="44">
        <f t="shared" si="18"/>
        <v>1933886.4700000007</v>
      </c>
      <c r="M57" s="44">
        <f t="shared" si="18"/>
        <v>1933886.4700000007</v>
      </c>
      <c r="N57" s="44">
        <f t="shared" si="18"/>
        <v>1933886.4699999988</v>
      </c>
    </row>
    <row r="59" spans="1:14" ht="12.75" x14ac:dyDescent="0.2">
      <c r="A59" s="5"/>
      <c r="B59" s="12"/>
      <c r="C59" s="12"/>
      <c r="D59" s="12"/>
      <c r="E59" s="2"/>
      <c r="K59" s="13"/>
      <c r="M59" s="12"/>
    </row>
    <row r="60" spans="1:14" x14ac:dyDescent="0.25">
      <c r="M60" s="12"/>
    </row>
    <row r="61" spans="1:14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4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>
        <v>1.5</v>
      </c>
      <c r="J62" s="56">
        <v>1.5</v>
      </c>
      <c r="K62" s="56">
        <v>1.5</v>
      </c>
      <c r="L62" s="56"/>
      <c r="M62" s="56"/>
    </row>
    <row r="63" spans="1:14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>
        <v>1719386.4700000002</v>
      </c>
      <c r="J63" s="56">
        <v>1640626.15</v>
      </c>
      <c r="K63" s="56">
        <v>1933884.9699999997</v>
      </c>
      <c r="L63" s="56"/>
      <c r="M63" s="56"/>
    </row>
    <row r="64" spans="1:14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/>
      <c r="M64" s="56"/>
    </row>
    <row r="65" spans="1:14" ht="13.5" customHeight="1" x14ac:dyDescent="0.25">
      <c r="A65" s="53" t="s">
        <v>75</v>
      </c>
      <c r="B65" s="58">
        <f t="shared" ref="B65:M65" si="20">SUM(B62:B64)</f>
        <v>2273482.8299999996</v>
      </c>
      <c r="C65" s="58">
        <f t="shared" si="20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v>1719387.9700000002</v>
      </c>
      <c r="J65" s="58">
        <v>1640627.65</v>
      </c>
      <c r="K65" s="58">
        <f t="shared" ref="K65" si="21">SUM(K62:K64)</f>
        <v>1933886.4699999997</v>
      </c>
      <c r="L65" s="58">
        <f t="shared" si="20"/>
        <v>0</v>
      </c>
      <c r="M65" s="58">
        <f t="shared" si="20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>
        <v>51176.79</v>
      </c>
      <c r="J68" s="56">
        <v>51511.9</v>
      </c>
      <c r="K68" s="56">
        <v>360829.35</v>
      </c>
      <c r="L68" s="56"/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>
        <v>1668211.18</v>
      </c>
      <c r="J69" s="56">
        <v>1589115.75</v>
      </c>
      <c r="K69" s="56">
        <v>1573057.12</v>
      </c>
      <c r="L69" s="56"/>
      <c r="M69" s="56"/>
    </row>
    <row r="70" spans="1:14" ht="13.5" customHeight="1" x14ac:dyDescent="0.25">
      <c r="A70" s="53" t="s">
        <v>75</v>
      </c>
      <c r="B70" s="58">
        <f t="shared" ref="B70:M70" si="22">SUM(B68:B69)</f>
        <v>2273482.83</v>
      </c>
      <c r="C70" s="58">
        <f t="shared" si="22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v>1719387.97</v>
      </c>
      <c r="J70" s="58">
        <v>1640627.65</v>
      </c>
      <c r="K70" s="58">
        <f t="shared" ref="K70" si="23">SUM(K68:K69)</f>
        <v>1933886.4700000002</v>
      </c>
      <c r="L70" s="58">
        <f t="shared" si="22"/>
        <v>0</v>
      </c>
      <c r="M70" s="58">
        <f t="shared" si="22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69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B79</f>
        <v>525.48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525.48</v>
      </c>
      <c r="E79" s="12"/>
      <c r="F79" s="12"/>
      <c r="J79" s="17"/>
      <c r="K79" s="2"/>
    </row>
    <row r="80" spans="1:14" ht="12.75" x14ac:dyDescent="0.2">
      <c r="A80" s="5"/>
      <c r="B80" s="64"/>
      <c r="E80" s="12"/>
      <c r="F80" s="12"/>
      <c r="J80" s="17"/>
      <c r="K80" s="2"/>
    </row>
    <row r="81" spans="1:11" ht="12" customHeight="1" x14ac:dyDescent="0.2">
      <c r="A81" s="55" t="s">
        <v>36</v>
      </c>
      <c r="B81" s="62">
        <f>B82+B83</f>
        <v>1524.88</v>
      </c>
      <c r="J81" s="17"/>
      <c r="K81" s="2"/>
    </row>
    <row r="82" spans="1:11" ht="12.75" x14ac:dyDescent="0.2">
      <c r="A82" s="63" t="s">
        <v>82</v>
      </c>
      <c r="B82" s="64">
        <v>50</v>
      </c>
      <c r="E82" s="12"/>
      <c r="J82" s="17"/>
      <c r="K82" s="2"/>
    </row>
    <row r="83" spans="1:11" ht="12.75" x14ac:dyDescent="0.2">
      <c r="A83" s="63" t="s">
        <v>132</v>
      </c>
      <c r="B83" s="64">
        <v>1474.88</v>
      </c>
      <c r="E83" s="12"/>
      <c r="J83" s="17"/>
      <c r="K83" s="2"/>
    </row>
    <row r="84" spans="1:11" x14ac:dyDescent="0.2">
      <c r="A84" s="55"/>
      <c r="B84" s="62"/>
      <c r="D84" s="97"/>
      <c r="E84" s="12"/>
      <c r="J84" s="17"/>
      <c r="K84" s="2"/>
    </row>
    <row r="85" spans="1:11" ht="12.75" x14ac:dyDescent="0.2">
      <c r="A85" s="55" t="s">
        <v>56</v>
      </c>
      <c r="B85" s="62">
        <f>SUM(B86:B86)</f>
        <v>0</v>
      </c>
      <c r="J85" s="17"/>
      <c r="K85" s="2"/>
    </row>
    <row r="86" spans="1:11" ht="12.75" x14ac:dyDescent="0.2">
      <c r="A86" s="63"/>
      <c r="B86" s="64"/>
      <c r="J86" s="17"/>
      <c r="K86" s="2"/>
    </row>
    <row r="87" spans="1:11" ht="12.75" x14ac:dyDescent="0.2">
      <c r="A87" s="55"/>
      <c r="B87" s="62"/>
      <c r="J87" s="17"/>
      <c r="K87" s="2"/>
    </row>
    <row r="88" spans="1:11" ht="12.75" x14ac:dyDescent="0.2">
      <c r="A88" s="55" t="s">
        <v>52</v>
      </c>
      <c r="B88" s="62">
        <f>B89</f>
        <v>0</v>
      </c>
      <c r="J88" s="17"/>
      <c r="K88" s="2"/>
    </row>
    <row r="89" spans="1:11" ht="12.75" x14ac:dyDescent="0.2">
      <c r="A89" s="63"/>
      <c r="B89" s="64"/>
      <c r="J89" s="17"/>
      <c r="K89" s="2"/>
    </row>
    <row r="90" spans="1:11" ht="12.75" x14ac:dyDescent="0.25">
      <c r="A90" s="63"/>
      <c r="B90" s="64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FC48709-5400-4615-BFA7-D7D1A7111F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2024-07-05T13:52:26Z</cp:lastPrinted>
  <dcterms:created xsi:type="dcterms:W3CDTF">2010-03-08T12:18:22Z</dcterms:created>
  <dcterms:modified xsi:type="dcterms:W3CDTF">2024-11-26T16:52:54Z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