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4ABFB668-DCBB-4E92-8D15-BC5F7917C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ÇO" sheetId="13" r:id="rId1"/>
    <sheet name="DRE" sheetId="14" r:id="rId2"/>
    <sheet name="DFC" sheetId="2" r:id="rId3"/>
    <sheet name="ICESP-CGs OP 88700_701" sheetId="11" state="hidden" r:id="rId4"/>
    <sheet name="CONCILIAÇÃO" sheetId="12" r:id="rId5"/>
  </sheets>
  <externalReferences>
    <externalReference r:id="rId6"/>
    <externalReference r:id="rId7"/>
  </externalReferences>
  <definedNames>
    <definedName name="_xlnm._FilterDatabase" localSheetId="0" hidden="1">BALANÇO!$A$10:$B$38</definedName>
    <definedName name="_xlnm._FilterDatabase" localSheetId="1" hidden="1">DRE!$A$11:$B$35</definedName>
    <definedName name="A" localSheetId="2">#REF!</definedName>
    <definedName name="A" localSheetId="3">#REF!</definedName>
    <definedName name="A">#REF!</definedName>
    <definedName name="AAAAAAAAAAA" localSheetId="2">#REF!</definedName>
    <definedName name="AAAAAAAAAAA" localSheetId="3">#REF!</definedName>
    <definedName name="AAAAAAAAAAA">#REF!</definedName>
    <definedName name="_xlnm.Print_Area" localSheetId="4">CONCILIAÇÃO!$A$1:$C$21</definedName>
    <definedName name="_xlnm.Print_Area" localSheetId="2">DFC!$A$1:$E$43</definedName>
    <definedName name="_xlnm.Print_Area" localSheetId="1">DRE!$A$1:$N$43</definedName>
    <definedName name="_xlnm.Print_Area" localSheetId="3">'ICESP-CGs OP 88700_701'!$A$1:$Q$40</definedName>
    <definedName name="B" localSheetId="2">#REF!</definedName>
    <definedName name="B" localSheetId="3">#REF!</definedName>
    <definedName name="B">#REF!</definedName>
    <definedName name="b110000000000">#REF!</definedName>
    <definedName name="bbbbbbbbbbbbbbb" localSheetId="2">#REF!</definedName>
    <definedName name="bbbbbbbbbbbbbbb" localSheetId="3">#REF!</definedName>
    <definedName name="bbbbbbbbbbbbbbb">#REF!</definedName>
    <definedName name="CONSOL_HIERARQUIZADO_HCOP" localSheetId="2">#REF!</definedName>
    <definedName name="CONSOL_HIERARQUIZADO_HCOP" localSheetId="3">#REF!</definedName>
    <definedName name="CONSOL_HIERARQUIZADO_HCOP">#REF!</definedName>
    <definedName name="CONSOLIDADO" localSheetId="2">#REF!</definedName>
    <definedName name="CONSOLIDADO" localSheetId="3">#REF!</definedName>
    <definedName name="CONSOLIDADO">#REF!</definedName>
    <definedName name="CRIS" localSheetId="2">#REF!</definedName>
    <definedName name="CRIS" localSheetId="3">#REF!</definedName>
    <definedName name="CRIS">#REF!</definedName>
    <definedName name="E" localSheetId="2">#REF!</definedName>
    <definedName name="E" localSheetId="3">#REF!</definedName>
    <definedName name="E">#REF!</definedName>
    <definedName name="e_consolidado_hier_completa" localSheetId="2">#REF!</definedName>
    <definedName name="e_consolidado_hier_completa" localSheetId="3">#REF!</definedName>
    <definedName name="e_consolidado_hier_completa">#REF!</definedName>
    <definedName name="e_consolidado_julho07_hier_completa" localSheetId="2">#REF!</definedName>
    <definedName name="e_consolidado_julho07_hier_completa" localSheetId="3">#REF!</definedName>
    <definedName name="e_consolidado_julho07_hier_completa">#REF!</definedName>
    <definedName name="e_saldo_total_julh07_hier_completa" localSheetId="2">#REF!</definedName>
    <definedName name="e_saldo_total_julh07_hier_completa" localSheetId="3">#REF!</definedName>
    <definedName name="e_saldo_total_julh07_hier_completa">#REF!</definedName>
    <definedName name="F" localSheetId="2">#REF!</definedName>
    <definedName name="F" localSheetId="3">#REF!</definedName>
    <definedName name="F">#REF!</definedName>
    <definedName name="FFFFFFF" localSheetId="2">#REF!</definedName>
    <definedName name="FFFFFFF" localSheetId="3">#REF!</definedName>
    <definedName name="FFFFFFF">#REF!</definedName>
    <definedName name="FFFFFFFFFFFFFFFFFF" localSheetId="2">#REF!</definedName>
    <definedName name="FFFFFFFFFFFFFFFFFF" localSheetId="3">#REF!</definedName>
    <definedName name="FFFFFFFFFFFFFFFFFF">#REF!</definedName>
    <definedName name="fppfpfpfp" localSheetId="2">#REF!</definedName>
    <definedName name="fppfpfpfp" localSheetId="3">#REF!</definedName>
    <definedName name="fppfpfpfp">#REF!</definedName>
    <definedName name="ggg" localSheetId="2">#REF!</definedName>
    <definedName name="ggg" localSheetId="3">#REF!</definedName>
    <definedName name="ggg">#REF!</definedName>
    <definedName name="GR" localSheetId="2">#REF!</definedName>
    <definedName name="GR" localSheetId="3">#REF!</definedName>
    <definedName name="GR">#REF!</definedName>
    <definedName name="ICESP_DFC___CONSOL_HIERAR" localSheetId="2">#REF!</definedName>
    <definedName name="ICESP_DFC___CONSOL_HIERAR" localSheetId="3">#REF!</definedName>
    <definedName name="ICESP_DFC___CONSOL_HIERAR">#REF!</definedName>
    <definedName name="já" localSheetId="2">#REF!</definedName>
    <definedName name="já" localSheetId="3">#REF!</definedName>
    <definedName name="já">#REF!</definedName>
    <definedName name="jjjjjjjjjjjjjjjjjjjjj" localSheetId="2">#REF!</definedName>
    <definedName name="jjjjjjjjjjjjjjjjjjjjj" localSheetId="3">#REF!</definedName>
    <definedName name="jjjjjjjjjjjjjjjjjjjjj">#REF!</definedName>
    <definedName name="k" localSheetId="2">#REF!</definedName>
    <definedName name="k" localSheetId="3">#REF!</definedName>
    <definedName name="k">#REF!</definedName>
    <definedName name="LDLDLDLDLD" localSheetId="2">#REF!</definedName>
    <definedName name="LDLDLDLDLD" localSheetId="3">#REF!</definedName>
    <definedName name="LDLDLDLDLD">#REF!</definedName>
    <definedName name="LL" localSheetId="2">#REF!</definedName>
    <definedName name="LL" localSheetId="3">#REF!</definedName>
    <definedName name="LL">#REF!</definedName>
    <definedName name="mmmm" localSheetId="2">#REF!</definedName>
    <definedName name="mmmm" localSheetId="3">#REF!</definedName>
    <definedName name="mmmm">#REF!</definedName>
    <definedName name="N___Consolidado_ICESP_HIER" localSheetId="2">#REF!</definedName>
    <definedName name="N___Consolidado_ICESP_HIER" localSheetId="3">#REF!</definedName>
    <definedName name="N___Consolidado_ICESP_HIER">#REF!</definedName>
    <definedName name="o" localSheetId="2">#REF!</definedName>
    <definedName name="o" localSheetId="3">#REF!</definedName>
    <definedName name="o">#REF!</definedName>
    <definedName name="tb" localSheetId="2">#REF!</definedName>
    <definedName name="tb" localSheetId="3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 localSheetId="3">#REF!</definedName>
    <definedName name="z">#REF!</definedName>
    <definedName name="ZZ_DISTR_AIH_CONTR_DEZ2005" localSheetId="2">#REF!</definedName>
    <definedName name="ZZ_DISTR_AIH_CONTR_DEZ2005" localSheetId="3">#REF!</definedName>
    <definedName name="ZZ_DISTR_AIH_CONTR_DEZ2005">#REF!</definedName>
    <definedName name="ZZ_DISTR_AIH_CONTR_JAN2006" localSheetId="2">#REF!</definedName>
    <definedName name="ZZ_DISTR_AIH_CONTR_JAN2006" localSheetId="3">#REF!</definedName>
    <definedName name="ZZ_DISTR_AIH_CONTR_JAN2006">#REF!</definedName>
    <definedName name="ZZ_DISTR_AMB_CONTR_DEZ2005" localSheetId="2">#REF!</definedName>
    <definedName name="ZZ_DISTR_AMB_CONTR_DEZ2005" localSheetId="3">#REF!</definedName>
    <definedName name="ZZ_DISTR_AMB_CONTR_DEZ2005">#REF!</definedName>
    <definedName name="ZZ_DISTR_AMB_CONTR_JAN2006" localSheetId="2">#REF!</definedName>
    <definedName name="ZZ_DISTR_AMB_CONTR_JAN2006" localSheetId="3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3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4" l="1"/>
  <c r="N40" i="14"/>
  <c r="N39" i="14" s="1"/>
  <c r="M39" i="14"/>
  <c r="L39" i="14"/>
  <c r="K39" i="14"/>
  <c r="J39" i="14"/>
  <c r="I39" i="14"/>
  <c r="H39" i="14"/>
  <c r="G39" i="14"/>
  <c r="F39" i="14"/>
  <c r="E39" i="14"/>
  <c r="D39" i="14"/>
  <c r="C39" i="14"/>
  <c r="B39" i="14"/>
  <c r="J37" i="14"/>
  <c r="J43" i="14" s="1"/>
  <c r="N35" i="14"/>
  <c r="N34" i="14"/>
  <c r="N33" i="14"/>
  <c r="N32" i="14"/>
  <c r="N31" i="14"/>
  <c r="N30" i="14"/>
  <c r="N29" i="14"/>
  <c r="N28" i="14"/>
  <c r="N27" i="14"/>
  <c r="M26" i="14"/>
  <c r="M19" i="14" s="1"/>
  <c r="L26" i="14"/>
  <c r="K26" i="14"/>
  <c r="J26" i="14"/>
  <c r="I26" i="14"/>
  <c r="H26" i="14"/>
  <c r="G26" i="14"/>
  <c r="F26" i="14"/>
  <c r="F19" i="14" s="1"/>
  <c r="E26" i="14"/>
  <c r="E19" i="14" s="1"/>
  <c r="E37" i="14" s="1"/>
  <c r="E43" i="14" s="1"/>
  <c r="D26" i="14"/>
  <c r="C26" i="14"/>
  <c r="C19" i="14" s="1"/>
  <c r="B26" i="14"/>
  <c r="B19" i="14" s="1"/>
  <c r="N25" i="14"/>
  <c r="N24" i="14"/>
  <c r="N23" i="14"/>
  <c r="N26" i="14" s="1"/>
  <c r="N19" i="14" s="1"/>
  <c r="N22" i="14"/>
  <c r="N21" i="14"/>
  <c r="L19" i="14"/>
  <c r="K19" i="14"/>
  <c r="J19" i="14"/>
  <c r="I19" i="14"/>
  <c r="I37" i="14" s="1"/>
  <c r="I43" i="14" s="1"/>
  <c r="H19" i="14"/>
  <c r="H37" i="14" s="1"/>
  <c r="H43" i="14" s="1"/>
  <c r="G19" i="14"/>
  <c r="D19" i="14"/>
  <c r="N17" i="14"/>
  <c r="N16" i="14"/>
  <c r="N15" i="14"/>
  <c r="N14" i="14"/>
  <c r="N13" i="14"/>
  <c r="B13" i="14"/>
  <c r="N12" i="14"/>
  <c r="M12" i="14"/>
  <c r="M37" i="14" s="1"/>
  <c r="M43" i="14" s="1"/>
  <c r="L12" i="14"/>
  <c r="L37" i="14" s="1"/>
  <c r="L43" i="14" s="1"/>
  <c r="K12" i="14"/>
  <c r="K37" i="14" s="1"/>
  <c r="K43" i="14" s="1"/>
  <c r="J12" i="14"/>
  <c r="I12" i="14"/>
  <c r="H12" i="14"/>
  <c r="G12" i="14"/>
  <c r="G37" i="14" s="1"/>
  <c r="G43" i="14" s="1"/>
  <c r="G46" i="14" s="1"/>
  <c r="F12" i="14"/>
  <c r="E12" i="14"/>
  <c r="D12" i="14"/>
  <c r="D37" i="14" s="1"/>
  <c r="D43" i="14" s="1"/>
  <c r="C12" i="14"/>
  <c r="B12" i="14"/>
  <c r="M36" i="13"/>
  <c r="M25" i="13" s="1"/>
  <c r="L36" i="13"/>
  <c r="K36" i="13"/>
  <c r="J36" i="13"/>
  <c r="I36" i="13"/>
  <c r="I25" i="13" s="1"/>
  <c r="H36" i="13"/>
  <c r="G36" i="13"/>
  <c r="F36" i="13"/>
  <c r="F25" i="13" s="1"/>
  <c r="E36" i="13"/>
  <c r="D36" i="13"/>
  <c r="C36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M26" i="13"/>
  <c r="L26" i="13"/>
  <c r="K26" i="13"/>
  <c r="J26" i="13"/>
  <c r="I26" i="13"/>
  <c r="H26" i="13"/>
  <c r="G26" i="13"/>
  <c r="F26" i="13"/>
  <c r="E26" i="13"/>
  <c r="D26" i="13"/>
  <c r="C26" i="13"/>
  <c r="C25" i="13" s="1"/>
  <c r="B26" i="13"/>
  <c r="L25" i="13"/>
  <c r="K25" i="13"/>
  <c r="J25" i="13"/>
  <c r="H25" i="13"/>
  <c r="G25" i="13"/>
  <c r="E25" i="13"/>
  <c r="D25" i="13"/>
  <c r="M21" i="13"/>
  <c r="M12" i="13" s="1"/>
  <c r="L21" i="13"/>
  <c r="K21" i="13"/>
  <c r="K12" i="13" s="1"/>
  <c r="J21" i="13"/>
  <c r="I21" i="13"/>
  <c r="I12" i="13" s="1"/>
  <c r="H21" i="13"/>
  <c r="G21" i="13"/>
  <c r="F21" i="13"/>
  <c r="E21" i="13"/>
  <c r="E12" i="13" s="1"/>
  <c r="D21" i="13"/>
  <c r="C21" i="13"/>
  <c r="C12" i="13" s="1"/>
  <c r="B21" i="13"/>
  <c r="B17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L12" i="13"/>
  <c r="J12" i="13"/>
  <c r="H12" i="13"/>
  <c r="G12" i="13"/>
  <c r="F12" i="13"/>
  <c r="D12" i="13"/>
  <c r="B12" i="13"/>
  <c r="B37" i="14" l="1"/>
  <c r="B43" i="14" s="1"/>
  <c r="B38" i="13" s="1"/>
  <c r="B36" i="13" s="1"/>
  <c r="B25" i="13" s="1"/>
  <c r="N37" i="14"/>
  <c r="N43" i="14" s="1"/>
  <c r="C37" i="14"/>
  <c r="C43" i="14" s="1"/>
  <c r="F37" i="14"/>
  <c r="F43" i="14" s="1"/>
  <c r="F46" i="14" s="1"/>
  <c r="C21" i="12" l="1"/>
  <c r="C37" i="2" l="1"/>
  <c r="C27" i="2"/>
  <c r="C31" i="2" s="1"/>
  <c r="C21" i="2"/>
  <c r="C39" i="2" l="1"/>
  <c r="D41" i="2" l="1"/>
  <c r="D36" i="2"/>
  <c r="D35" i="2"/>
  <c r="D34" i="2"/>
  <c r="D30" i="2"/>
  <c r="D29" i="2"/>
  <c r="D28" i="2"/>
  <c r="D26" i="2"/>
  <c r="D25" i="2"/>
  <c r="D24" i="2"/>
  <c r="D20" i="2"/>
  <c r="D19" i="2"/>
  <c r="D18" i="2"/>
  <c r="D17" i="2"/>
  <c r="D16" i="2"/>
  <c r="D15" i="2"/>
  <c r="D37" i="2" l="1"/>
  <c r="D27" i="2"/>
  <c r="D31" i="2" s="1"/>
  <c r="D21" i="2"/>
  <c r="D39" i="2" l="1"/>
  <c r="C43" i="2" l="1"/>
  <c r="D12" i="2"/>
  <c r="D43" i="2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<sst xmlns="http://schemas.openxmlformats.org/spreadsheetml/2006/main" count="167" uniqueCount="120">
  <si>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</si>
  <si>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</si>
  <si>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</si>
  <si>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</si>
  <si>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</si>
  <si>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</si>
  <si>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</si>
  <si>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</si>
  <si>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</si>
  <si>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</si>
  <si>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</si>
  <si>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</si>
  <si>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</si>
  <si>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</si>
  <si>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</si>
  <si>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</si>
  <si>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</si>
  <si>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</si>
  <si>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</si>
  <si>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</si>
  <si>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</si>
  <si>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</si>
  <si>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</si>
  <si>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</si>
  <si>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</si>
  <si>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</si>
  <si>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</si>
  <si>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</si>
  <si>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</si>
  <si>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</si>
  <si>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</si>
  <si>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</si>
  <si>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</si>
  <si>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</si>
  <si>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</si>
  <si>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</si>
  <si>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</si>
  <si>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</si>
  <si>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</si>
  <si>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</si>
  <si>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</si>
  <si>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</si>
  <si>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</si>
  <si>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</si>
  <si>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</si>
  <si>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</si>
  <si>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</si>
  <si>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</si>
  <si>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* CGs 88710 , 88711, 88712, 88713, 88714</t>
  </si>
  <si>
    <t>INSTITUTO DO CÂNCER DO ESTADO DE SÃO PAULO - ICESP</t>
  </si>
  <si>
    <t>CONTRATO DE GESTÃO N.º 01/2022</t>
  </si>
  <si>
    <t>CONCILIAÇÃO BANCÁRIA (R$ MIL)</t>
  </si>
  <si>
    <t>FLUXOS DE CAIXA DE FEVEREIRO/2025 (R$ mil)</t>
  </si>
  <si>
    <t>ANO IV - FEV/2025 A JAN/2026</t>
  </si>
  <si>
    <t xml:space="preserve"> CENTROS DE GERENCIAMENTO OPERACIONAIS</t>
  </si>
  <si>
    <t>BALANÇO PATRIMONIAL EM 28/02/2025 (EM R$)</t>
  </si>
  <si>
    <t>SD 28/02/2025</t>
  </si>
  <si>
    <t>SD 31/03/2025</t>
  </si>
  <si>
    <t>SD 30/04/2025</t>
  </si>
  <si>
    <t>SD 31/05/2025</t>
  </si>
  <si>
    <t>SD 30/06/2025</t>
  </si>
  <si>
    <t>SD 31/07/2025</t>
  </si>
  <si>
    <t>SD 31/08/2025</t>
  </si>
  <si>
    <t>SD 30/09/2025</t>
  </si>
  <si>
    <t>SD 31/10/2025</t>
  </si>
  <si>
    <t>SD 30/11/2025</t>
  </si>
  <si>
    <t>SD 31/12/2025</t>
  </si>
  <si>
    <t>SD 31/01/2025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</si>
  <si>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</si>
  <si>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</si>
  <si>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</si>
  <si>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</si>
  <si>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</si>
  <si>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</si>
  <si>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</si>
  <si>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</si>
  <si>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</si>
  <si>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</si>
  <si>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</si>
  <si>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</si>
  <si>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</si>
  <si>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</si>
  <si>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</si>
  <si>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</si>
  <si>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</si>
  <si>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</si>
  <si>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</si>
  <si>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</si>
  <si>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</si>
  <si>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</si>
  <si>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</si>
  <si>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</si>
  <si>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FEVEREIRO/25 (EM R$)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</si>
  <si>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</si>
  <si>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</si>
  <si>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</si>
  <si>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</si>
  <si>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</si>
  <si>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</si>
  <si>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</si>
  <si>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</si>
  <si>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</si>
  <si>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PROVISÕES PARA FÉRIAS</t>
  </si>
  <si>
    <t>BENEFÍCIOS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</si>
  <si>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</si>
  <si>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</si>
  <si>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</si>
  <si>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</si>
  <si>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</si>
  <si>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</si>
  <si>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UTILIDADES E SERVIÇOS</t>
  </si>
  <si>
    <t>ALUGUÉIS DE EQUIPAMENTOS E IMÓVEIS</t>
  </si>
  <si>
    <t>PROVISÕES PARA RISCOS TRABALHISTAS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</si>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</sst>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8" fillId="0" borderId="0">
      <alignment vertical="top"/>
    </xf>
    <xf numFmtId="43" fontId="38" fillId="0" borderId="0" applyFont="0" applyFill="0" applyBorder="0" applyAlignment="0" applyProtection="0"/>
    <xf numFmtId="0" fontId="41" fillId="0" borderId="0">
      <alignment vertical="top"/>
    </xf>
    <xf numFmtId="166" fontId="28" fillId="0" borderId="0" applyFont="0" applyFill="0" applyBorder="0" applyAlignment="0" applyProtection="0">
      <alignment vertical="top"/>
    </xf>
  </cellStyleXfs>
  <cellXfs count="14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 indent="2"/>
    </xf>
    <xf numFmtId="0" fontId="22" fillId="5" borderId="4" xfId="0" applyFont="1" applyFill="1" applyBorder="1" applyAlignment="1">
      <alignment horizontal="left" vertical="center" indent="2"/>
    </xf>
    <xf numFmtId="164" fontId="22" fillId="5" borderId="5" xfId="0" applyNumberFormat="1" applyFont="1" applyFill="1" applyBorder="1" applyAlignment="1">
      <alignment vertical="center"/>
    </xf>
    <xf numFmtId="0" fontId="24" fillId="6" borderId="4" xfId="0" applyFont="1" applyFill="1" applyBorder="1" applyAlignment="1">
      <alignment horizontal="left" vertical="center" indent="3"/>
    </xf>
    <xf numFmtId="165" fontId="24" fillId="6" borderId="5" xfId="0" applyNumberFormat="1" applyFont="1" applyFill="1" applyBorder="1" applyAlignment="1">
      <alignment vertical="center"/>
    </xf>
    <xf numFmtId="165" fontId="22" fillId="5" borderId="5" xfId="0" applyNumberFormat="1" applyFont="1" applyFill="1" applyBorder="1" applyAlignment="1">
      <alignment vertical="center"/>
    </xf>
    <xf numFmtId="0" fontId="22" fillId="6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6" borderId="4" xfId="0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164" fontId="23" fillId="0" borderId="5" xfId="0" applyNumberFormat="1" applyFont="1" applyBorder="1" applyAlignment="1">
      <alignment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38" fontId="22" fillId="0" borderId="10" xfId="0" applyNumberFormat="1" applyFont="1" applyBorder="1" applyAlignment="1">
      <alignment vertical="center"/>
    </xf>
    <xf numFmtId="38" fontId="22" fillId="0" borderId="3" xfId="0" applyNumberFormat="1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3" fillId="0" borderId="11" xfId="0" applyNumberFormat="1" applyFont="1" applyBorder="1" applyAlignment="1">
      <alignment vertical="center"/>
    </xf>
    <xf numFmtId="164" fontId="23" fillId="0" borderId="4" xfId="0" applyNumberFormat="1" applyFont="1" applyBorder="1" applyAlignment="1">
      <alignment vertical="center"/>
    </xf>
    <xf numFmtId="165" fontId="23" fillId="0" borderId="11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38" fontId="30" fillId="0" borderId="2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8" xfId="0" applyFont="1" applyBorder="1" applyAlignment="1">
      <alignment horizontal="left" vertical="center" indent="2"/>
    </xf>
    <xf numFmtId="3" fontId="33" fillId="0" borderId="8" xfId="0" applyNumberFormat="1" applyFont="1" applyBorder="1" applyAlignment="1">
      <alignment vertical="center"/>
    </xf>
    <xf numFmtId="0" fontId="33" fillId="0" borderId="4" xfId="0" applyFont="1" applyBorder="1" applyAlignment="1">
      <alignment horizontal="left" vertical="center" wrapText="1" indent="3"/>
    </xf>
    <xf numFmtId="3" fontId="33" fillId="0" borderId="5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 indent="2"/>
    </xf>
    <xf numFmtId="0" fontId="35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0" fillId="7" borderId="6" xfId="0" applyFont="1" applyFill="1" applyBorder="1" applyAlignment="1">
      <alignment vertical="center"/>
    </xf>
    <xf numFmtId="0" fontId="30" fillId="7" borderId="0" xfId="0" applyFont="1" applyFill="1" applyAlignment="1">
      <alignment vertical="center"/>
    </xf>
    <xf numFmtId="164" fontId="30" fillId="7" borderId="7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9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37" fillId="0" borderId="0" xfId="3" applyFont="1" applyAlignment="1">
      <alignment vertical="center"/>
    </xf>
    <xf numFmtId="43" fontId="37" fillId="0" borderId="0" xfId="4" applyFont="1" applyFill="1" applyBorder="1" applyAlignment="1" applyProtection="1">
      <alignment horizontal="right" vertical="center"/>
    </xf>
    <xf numFmtId="0" fontId="20" fillId="0" borderId="0" xfId="3" applyFont="1" applyAlignment="1">
      <alignment horizontal="center" vertical="center"/>
    </xf>
    <xf numFmtId="0" fontId="39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4" fontId="29" fillId="0" borderId="0" xfId="3" applyNumberFormat="1" applyFont="1" applyAlignment="1">
      <alignment horizontal="center" vertical="center"/>
    </xf>
    <xf numFmtId="43" fontId="40" fillId="0" borderId="0" xfId="4" applyFont="1" applyAlignment="1">
      <alignment horizontal="right" vertical="center"/>
    </xf>
    <xf numFmtId="4" fontId="37" fillId="0" borderId="0" xfId="4" applyNumberFormat="1" applyFont="1" applyFill="1" applyAlignment="1">
      <alignment horizontal="right" vertical="center"/>
    </xf>
    <xf numFmtId="4" fontId="37" fillId="0" borderId="0" xfId="3" applyNumberFormat="1" applyFont="1" applyAlignment="1">
      <alignment vertical="center"/>
    </xf>
    <xf numFmtId="0" fontId="40" fillId="0" borderId="0" xfId="3" applyFont="1" applyAlignment="1">
      <alignment horizontal="center" vertical="center"/>
    </xf>
    <xf numFmtId="0" fontId="42" fillId="8" borderId="0" xfId="5" applyFont="1" applyFill="1" applyAlignment="1">
      <alignment horizontal="right" vertical="center"/>
    </xf>
    <xf numFmtId="0" fontId="42" fillId="8" borderId="0" xfId="5" applyFont="1" applyFill="1" applyAlignment="1">
      <alignment horizontal="center" vertical="center"/>
    </xf>
    <xf numFmtId="0" fontId="43" fillId="9" borderId="0" xfId="3" applyFont="1" applyFill="1" applyAlignment="1">
      <alignment vertical="center"/>
    </xf>
    <xf numFmtId="3" fontId="43" fillId="9" borderId="0" xfId="4" applyNumberFormat="1" applyFont="1" applyFill="1" applyAlignment="1">
      <alignment horizontal="right" vertical="center"/>
    </xf>
    <xf numFmtId="0" fontId="43" fillId="10" borderId="0" xfId="3" applyFont="1" applyFill="1" applyAlignment="1">
      <alignment vertical="center"/>
    </xf>
    <xf numFmtId="3" fontId="43" fillId="1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1"/>
    </xf>
    <xf numFmtId="3" fontId="44" fillId="0" borderId="0" xfId="4" applyNumberFormat="1" applyFont="1" applyFill="1" applyAlignment="1">
      <alignment horizontal="right" vertical="center"/>
    </xf>
    <xf numFmtId="166" fontId="44" fillId="0" borderId="0" xfId="6" applyFont="1" applyFill="1" applyAlignment="1">
      <alignment horizontal="right" vertical="center"/>
    </xf>
    <xf numFmtId="4" fontId="45" fillId="0" borderId="0" xfId="5" applyNumberFormat="1" applyFont="1">
      <alignment vertical="top"/>
    </xf>
    <xf numFmtId="166" fontId="37" fillId="0" borderId="0" xfId="6" applyFont="1" applyAlignment="1">
      <alignment vertical="center"/>
    </xf>
    <xf numFmtId="166" fontId="37" fillId="0" borderId="0" xfId="6" applyFont="1" applyFill="1" applyAlignment="1">
      <alignment vertical="center"/>
    </xf>
    <xf numFmtId="17" fontId="42" fillId="8" borderId="0" xfId="5" applyNumberFormat="1" applyFont="1" applyFill="1" applyAlignment="1">
      <alignment horizontal="right" vertical="center"/>
    </xf>
    <xf numFmtId="3" fontId="44" fillId="0" borderId="0" xfId="3" applyNumberFormat="1" applyFont="1" applyAlignment="1">
      <alignment vertical="center"/>
    </xf>
    <xf numFmtId="3" fontId="37" fillId="0" borderId="0" xfId="3" applyNumberFormat="1" applyFont="1" applyAlignment="1">
      <alignment vertical="center"/>
    </xf>
    <xf numFmtId="3" fontId="44" fillId="0" borderId="0" xfId="4" applyNumberFormat="1" applyFont="1" applyAlignment="1">
      <alignment horizontal="right" vertical="center"/>
    </xf>
    <xf numFmtId="166" fontId="44" fillId="0" borderId="0" xfId="6" applyFont="1" applyFill="1" applyAlignment="1">
      <alignment vertical="center"/>
    </xf>
    <xf numFmtId="0" fontId="44" fillId="0" borderId="0" xfId="3" applyFont="1" applyAlignment="1">
      <alignment vertical="center"/>
    </xf>
    <xf numFmtId="43" fontId="44" fillId="0" borderId="0" xfId="3" applyNumberFormat="1" applyFont="1" applyAlignment="1">
      <alignment vertical="center"/>
    </xf>
    <xf numFmtId="0" fontId="43" fillId="11" borderId="0" xfId="3" applyFont="1" applyFill="1" applyAlignment="1">
      <alignment horizontal="left" vertical="center" indent="1"/>
    </xf>
    <xf numFmtId="3" fontId="43" fillId="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2"/>
    </xf>
    <xf numFmtId="0" fontId="43" fillId="0" borderId="0" xfId="3" applyFont="1" applyAlignment="1">
      <alignment horizontal="left" vertical="center" indent="1"/>
    </xf>
    <xf numFmtId="166" fontId="40" fillId="0" borderId="0" xfId="3" applyNumberFormat="1" applyFont="1" applyAlignment="1">
      <alignment vertical="center"/>
    </xf>
    <xf numFmtId="0" fontId="43" fillId="0" borderId="0" xfId="3" applyFont="1" applyAlignment="1">
      <alignment vertical="center"/>
    </xf>
    <xf numFmtId="0" fontId="43" fillId="12" borderId="0" xfId="3" applyFont="1" applyFill="1" applyAlignment="1">
      <alignment vertical="center"/>
    </xf>
    <xf numFmtId="3" fontId="43" fillId="12" borderId="0" xfId="4" applyNumberFormat="1" applyFont="1" applyFill="1" applyAlignment="1">
      <alignment horizontal="right" vertical="center"/>
    </xf>
    <xf numFmtId="0" fontId="46" fillId="13" borderId="0" xfId="3" applyFont="1" applyFill="1" applyAlignment="1">
      <alignment vertical="center"/>
    </xf>
    <xf numFmtId="3" fontId="46" fillId="13" borderId="0" xfId="4" applyNumberFormat="1" applyFont="1" applyFill="1" applyAlignment="1">
      <alignment horizontal="right" vertical="center"/>
    </xf>
    <xf numFmtId="166" fontId="47" fillId="0" borderId="0" xfId="6" applyFont="1" applyFill="1" applyAlignment="1">
      <alignment vertical="center"/>
    </xf>
    <xf numFmtId="0" fontId="47" fillId="0" borderId="0" xfId="3" applyFont="1" applyAlignment="1">
      <alignment vertical="center"/>
    </xf>
    <xf numFmtId="4" fontId="44" fillId="0" borderId="0" xfId="3" applyNumberFormat="1" applyFont="1" applyAlignment="1">
      <alignment vertical="center"/>
    </xf>
    <xf numFmtId="4" fontId="47" fillId="0" borderId="0" xfId="3" applyNumberFormat="1" applyFont="1" applyAlignment="1">
      <alignment vertical="center"/>
    </xf>
  </cellXfs>
  <cellStyles count="7">
    <cellStyle name="Normal" xfId="0" builtinId="0"/>
    <cellStyle name="Normal 2" xfId="5" xr:uid="{A53133E2-BAB7-4858-A29C-71EACB8588F4}"/>
    <cellStyle name="Normal 2 4 2" xfId="3" xr:uid="{AE5A92B7-84AA-423C-B3C8-B8C04167B71B}"/>
    <cellStyle name="Separador de milhares 3" xfId="1" xr:uid="{00000000-0005-0000-0000-000001000000}"/>
    <cellStyle name="Separador de milhares 4" xfId="2" xr:uid="{00000000-0005-0000-0000-000002000000}"/>
    <cellStyle name="Vírgula 2" xfId="4" xr:uid="{C8A26295-B1EE-4FFA-A02B-F29788D66CBF}"/>
    <cellStyle name="Vírgula 3" xfId="6" xr:uid="{425EB3AF-A06D-481D-93D2-D23A1C3D061A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1581149</xdr:colOff>
      <xdr:row>0</xdr:row>
      <xdr:rowOff>628650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71E4D-BD19-486F-AEF8-2D4DE5F27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629399" cy="628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0</xdr:row>
      <xdr:rowOff>628650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DCA027-4EB7-4B24-A97C-0922A2058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6294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13607</xdr:colOff>
      <xdr:row>1</xdr:row>
      <xdr:rowOff>35282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AD0223-631D-41A0-B347-75484C19B0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572250" cy="974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623198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149BD-75F7-4310-99CE-3997C183FA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45679" cy="623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5\b%20fev25\Arquivo%20Contabilidade\FEV-25_Oficial_Icesp%20CGest&#227;o_Cont%20CG's_Operacionais.xlsx" TargetMode="External"/><Relationship Id="rId1" Type="http://schemas.openxmlformats.org/officeDocument/2006/relationships/externalLinkPath" Target="/Controladoria/Projetos%20Controladoria/Subven&#231;&#245;es/HC-ICESP/Presta&#231;&#227;o%20de%20Contas%20-%20HC-ICESP/2025/b%20fev25/Arquivo%20Contabilidade/FEV-25_Oficial_Icesp%20CGest&#227;o_Cont%20CG's_Operacion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x Descoberto MAI"/>
      <sheetName val="Cx Descoberto JUN"/>
      <sheetName val="Cx Descoberto JUL"/>
      <sheetName val="Cx Descoberto AGO"/>
      <sheetName val="Cx Descoberto SET"/>
      <sheetName val="Cx Descoberto OUT"/>
      <sheetName val="Cx Descoberto NOV"/>
      <sheetName val="Cx Descoberto DEZ"/>
      <sheetName val="Balanço"/>
      <sheetName val="D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9D7EC-C4F6-4A1F-AB1B-D21D44E36E4D}">
  <dimension ref="A1:Q42"/>
  <sheetViews>
    <sheetView showGridLines="0" tabSelected="1" zoomScale="80" zoomScaleNormal="80" workbookViewId="0">
      <selection activeCell="T21" sqref="T21"/>
    </sheetView>
  </sheetViews>
  <sheetFormatPr defaultColWidth="6.85546875" defaultRowHeight="15" customHeight="1" x14ac:dyDescent="0.25"/>
  <cols>
    <col min="1" max="1" width="75.7109375" style="104" customWidth="1"/>
    <col min="2" max="2" width="23.7109375" style="125" customWidth="1"/>
    <col min="3" max="6" width="16.7109375" style="104" hidden="1" customWidth="1"/>
    <col min="7" max="13" width="15.7109375" style="104" hidden="1" customWidth="1"/>
    <col min="14" max="14" width="2.7109375" style="104" customWidth="1"/>
    <col min="15" max="15" width="16.42578125" style="104" customWidth="1"/>
    <col min="16" max="16" width="14.28515625" style="104" customWidth="1"/>
    <col min="17" max="17" width="13.85546875" style="104" customWidth="1"/>
    <col min="18" max="16384" width="6.85546875" style="104"/>
  </cols>
  <sheetData>
    <row r="1" spans="1:17" ht="69.95" customHeight="1" x14ac:dyDescent="0.25">
      <c r="B1" s="105"/>
    </row>
    <row r="2" spans="1:17" s="107" customFormat="1" ht="18" customHeight="1" x14ac:dyDescent="0.25">
      <c r="A2" s="106" t="s">
        <v>49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7" s="107" customFormat="1" ht="15" customHeight="1" x14ac:dyDescent="0.25">
      <c r="A3" s="103" t="s">
        <v>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O3" s="108"/>
    </row>
    <row r="4" spans="1:17" s="107" customFormat="1" ht="15" customHeight="1" x14ac:dyDescent="0.25">
      <c r="A4" s="96" t="s">
        <v>53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O4" s="108"/>
    </row>
    <row r="5" spans="1:17" s="107" customFormat="1" ht="15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O5" s="108"/>
    </row>
    <row r="6" spans="1:17" s="107" customFormat="1" ht="15" customHeight="1" x14ac:dyDescent="0.25">
      <c r="A6" s="103" t="s">
        <v>54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O6" s="108"/>
    </row>
    <row r="7" spans="1:17" s="107" customFormat="1" ht="18" customHeight="1" x14ac:dyDescent="0.25">
      <c r="N7" s="109"/>
    </row>
    <row r="8" spans="1:17" s="108" customFormat="1" ht="18" customHeight="1" x14ac:dyDescent="0.25">
      <c r="A8" s="96" t="s">
        <v>55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7" ht="18" customHeight="1" x14ac:dyDescent="0.25">
      <c r="B9" s="110"/>
      <c r="C9" s="110"/>
      <c r="D9" s="110"/>
      <c r="E9" s="110"/>
      <c r="F9" s="110"/>
      <c r="G9" s="111"/>
      <c r="H9" s="110"/>
      <c r="I9" s="110"/>
      <c r="J9" s="110"/>
      <c r="K9" s="110"/>
      <c r="L9" s="110"/>
      <c r="N9" s="112"/>
    </row>
    <row r="10" spans="1:17" ht="18" customHeight="1" x14ac:dyDescent="0.25">
      <c r="A10" s="113"/>
      <c r="B10" s="114" t="s">
        <v>56</v>
      </c>
      <c r="C10" s="115" t="s">
        <v>57</v>
      </c>
      <c r="D10" s="115" t="s">
        <v>58</v>
      </c>
      <c r="E10" s="115" t="s">
        <v>59</v>
      </c>
      <c r="F10" s="115" t="s">
        <v>60</v>
      </c>
      <c r="G10" s="115" t="s">
        <v>61</v>
      </c>
      <c r="H10" s="115" t="s">
        <v>62</v>
      </c>
      <c r="I10" s="115" t="s">
        <v>63</v>
      </c>
      <c r="J10" s="115" t="s">
        <v>64</v>
      </c>
      <c r="K10" s="115" t="s">
        <v>65</v>
      </c>
      <c r="L10" s="115" t="s">
        <v>66</v>
      </c>
      <c r="M10" s="115" t="s">
        <v>67</v>
      </c>
    </row>
    <row r="11" spans="1:17" ht="18" customHeight="1" x14ac:dyDescent="0.25">
      <c r="B11" s="104"/>
    </row>
    <row r="12" spans="1:17" ht="18" customHeight="1" x14ac:dyDescent="0.25">
      <c r="A12" s="116" t="s">
        <v>68</v>
      </c>
      <c r="B12" s="117">
        <f t="shared" ref="B12:M12" si="0">B13+B21</f>
        <v>75410591.850000009</v>
      </c>
      <c r="C12" s="117">
        <f t="shared" si="0"/>
        <v>0</v>
      </c>
      <c r="D12" s="117">
        <f t="shared" si="0"/>
        <v>0</v>
      </c>
      <c r="E12" s="117">
        <f t="shared" si="0"/>
        <v>0</v>
      </c>
      <c r="F12" s="117">
        <f t="shared" si="0"/>
        <v>0</v>
      </c>
      <c r="G12" s="117">
        <f t="shared" si="0"/>
        <v>0</v>
      </c>
      <c r="H12" s="117">
        <f t="shared" si="0"/>
        <v>0</v>
      </c>
      <c r="I12" s="117">
        <f t="shared" si="0"/>
        <v>0</v>
      </c>
      <c r="J12" s="117">
        <f t="shared" si="0"/>
        <v>0</v>
      </c>
      <c r="K12" s="117">
        <f t="shared" si="0"/>
        <v>0</v>
      </c>
      <c r="L12" s="117">
        <f t="shared" si="0"/>
        <v>0</v>
      </c>
      <c r="M12" s="117">
        <f t="shared" si="0"/>
        <v>0</v>
      </c>
      <c r="N12" s="112"/>
      <c r="O12" s="112"/>
      <c r="P12" s="112"/>
      <c r="Q12" s="112"/>
    </row>
    <row r="13" spans="1:17" ht="18" customHeight="1" x14ac:dyDescent="0.25">
      <c r="A13" s="118" t="s">
        <v>69</v>
      </c>
      <c r="B13" s="119">
        <f t="shared" ref="B13:M13" si="1">SUM(B14:B20)</f>
        <v>70487293.040000007</v>
      </c>
      <c r="C13" s="119">
        <f t="shared" si="1"/>
        <v>0</v>
      </c>
      <c r="D13" s="119">
        <f t="shared" si="1"/>
        <v>0</v>
      </c>
      <c r="E13" s="119">
        <f t="shared" si="1"/>
        <v>0</v>
      </c>
      <c r="F13" s="119">
        <f t="shared" si="1"/>
        <v>0</v>
      </c>
      <c r="G13" s="119">
        <f t="shared" si="1"/>
        <v>0</v>
      </c>
      <c r="H13" s="119">
        <f t="shared" si="1"/>
        <v>0</v>
      </c>
      <c r="I13" s="119">
        <f t="shared" si="1"/>
        <v>0</v>
      </c>
      <c r="J13" s="119">
        <f t="shared" si="1"/>
        <v>0</v>
      </c>
      <c r="K13" s="119">
        <f t="shared" si="1"/>
        <v>0</v>
      </c>
      <c r="L13" s="119">
        <f>SUM(L14:L20)</f>
        <v>0</v>
      </c>
      <c r="M13" s="119">
        <f t="shared" si="1"/>
        <v>0</v>
      </c>
      <c r="O13" s="112"/>
      <c r="P13" s="112"/>
      <c r="Q13" s="112"/>
    </row>
    <row r="14" spans="1:17" ht="17.100000000000001" customHeight="1" x14ac:dyDescent="0.25">
      <c r="A14" s="120" t="s">
        <v>70</v>
      </c>
      <c r="B14" s="121">
        <v>2500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7" ht="17.100000000000001" customHeight="1" x14ac:dyDescent="0.25">
      <c r="A15" s="120" t="s">
        <v>71</v>
      </c>
      <c r="B15" s="122">
        <v>0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O15" s="112"/>
    </row>
    <row r="16" spans="1:17" ht="17.100000000000001" customHeight="1" x14ac:dyDescent="0.25">
      <c r="A16" s="120" t="s">
        <v>72</v>
      </c>
      <c r="B16" s="121">
        <v>8887911.2600000054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O16" s="112"/>
      <c r="P16" s="112"/>
    </row>
    <row r="17" spans="1:17" ht="17.100000000000001" customHeight="1" x14ac:dyDescent="0.25">
      <c r="A17" s="120" t="s">
        <v>73</v>
      </c>
      <c r="B17" s="121">
        <f>22548772.05+2655998.81</f>
        <v>25204770.859999999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12"/>
      <c r="O17" s="112"/>
      <c r="P17" s="112"/>
    </row>
    <row r="18" spans="1:17" ht="17.100000000000001" customHeight="1" x14ac:dyDescent="0.25">
      <c r="A18" s="120" t="s">
        <v>74</v>
      </c>
      <c r="B18" s="121">
        <v>32931464.48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O18" s="112"/>
    </row>
    <row r="19" spans="1:17" ht="17.100000000000001" customHeight="1" x14ac:dyDescent="0.25">
      <c r="A19" s="120" t="s">
        <v>75</v>
      </c>
      <c r="B19" s="121">
        <v>306215.7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7" ht="17.100000000000001" customHeight="1" x14ac:dyDescent="0.25">
      <c r="A20" s="120" t="s">
        <v>76</v>
      </c>
      <c r="B20" s="121">
        <v>3154430.74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P20" s="112"/>
    </row>
    <row r="21" spans="1:17" ht="18" customHeight="1" x14ac:dyDescent="0.25">
      <c r="A21" s="118" t="s">
        <v>77</v>
      </c>
      <c r="B21" s="119">
        <f t="shared" ref="B21:G21" si="2">SUM(B22:B24)</f>
        <v>4923298.8100000005</v>
      </c>
      <c r="C21" s="119">
        <f t="shared" si="2"/>
        <v>0</v>
      </c>
      <c r="D21" s="119">
        <f t="shared" si="2"/>
        <v>0</v>
      </c>
      <c r="E21" s="119">
        <f t="shared" si="2"/>
        <v>0</v>
      </c>
      <c r="F21" s="119">
        <f t="shared" si="2"/>
        <v>0</v>
      </c>
      <c r="G21" s="119">
        <f t="shared" si="2"/>
        <v>0</v>
      </c>
      <c r="H21" s="119">
        <f t="shared" ref="H21:I21" si="3">SUM(H22:H24)</f>
        <v>0</v>
      </c>
      <c r="I21" s="119">
        <f t="shared" si="3"/>
        <v>0</v>
      </c>
      <c r="J21" s="119">
        <f>SUM(J22:J24)</f>
        <v>0</v>
      </c>
      <c r="K21" s="119">
        <f t="shared" ref="K21:M21" si="4">SUM(K22:K24)</f>
        <v>0</v>
      </c>
      <c r="L21" s="119">
        <f t="shared" si="4"/>
        <v>0</v>
      </c>
      <c r="M21" s="119">
        <f t="shared" si="4"/>
        <v>0</v>
      </c>
      <c r="O21" s="112"/>
      <c r="P21" s="112"/>
      <c r="Q21" s="112"/>
    </row>
    <row r="22" spans="1:17" ht="17.100000000000001" customHeight="1" x14ac:dyDescent="0.25">
      <c r="A22" s="120" t="s">
        <v>78</v>
      </c>
      <c r="B22" s="121">
        <v>467924.25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7" ht="17.100000000000001" customHeight="1" x14ac:dyDescent="0.25">
      <c r="A23" s="120" t="s">
        <v>75</v>
      </c>
      <c r="B23" s="121">
        <v>48514.240000000005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7" ht="17.100000000000001" customHeight="1" x14ac:dyDescent="0.25">
      <c r="A24" s="120" t="s">
        <v>79</v>
      </c>
      <c r="B24" s="121">
        <v>4406860.32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O24" s="123"/>
      <c r="P24" s="123"/>
      <c r="Q24" s="112"/>
    </row>
    <row r="25" spans="1:17" ht="18" customHeight="1" x14ac:dyDescent="0.25">
      <c r="A25" s="116" t="s">
        <v>80</v>
      </c>
      <c r="B25" s="117">
        <f t="shared" ref="B25:M25" si="5">B26+B33+B36</f>
        <v>75410591.850000024</v>
      </c>
      <c r="C25" s="117">
        <f t="shared" si="5"/>
        <v>0</v>
      </c>
      <c r="D25" s="117">
        <f t="shared" si="5"/>
        <v>0</v>
      </c>
      <c r="E25" s="117">
        <f t="shared" si="5"/>
        <v>0</v>
      </c>
      <c r="F25" s="117">
        <f t="shared" si="5"/>
        <v>0</v>
      </c>
      <c r="G25" s="117">
        <f t="shared" si="5"/>
        <v>0</v>
      </c>
      <c r="H25" s="117">
        <f t="shared" si="5"/>
        <v>0</v>
      </c>
      <c r="I25" s="117">
        <f t="shared" si="5"/>
        <v>0</v>
      </c>
      <c r="J25" s="117">
        <f t="shared" si="5"/>
        <v>0</v>
      </c>
      <c r="K25" s="117">
        <f t="shared" si="5"/>
        <v>0</v>
      </c>
      <c r="L25" s="117">
        <f t="shared" si="5"/>
        <v>0</v>
      </c>
      <c r="M25" s="117">
        <f t="shared" si="5"/>
        <v>0</v>
      </c>
      <c r="N25" s="112"/>
      <c r="O25" s="112"/>
      <c r="P25" s="112"/>
      <c r="Q25" s="112"/>
    </row>
    <row r="26" spans="1:17" ht="18" customHeight="1" x14ac:dyDescent="0.25">
      <c r="A26" s="118" t="s">
        <v>69</v>
      </c>
      <c r="B26" s="119">
        <f t="shared" ref="B26:M26" si="6">SUM(B27:B32)</f>
        <v>120123894.36</v>
      </c>
      <c r="C26" s="119">
        <f t="shared" si="6"/>
        <v>0</v>
      </c>
      <c r="D26" s="119">
        <f t="shared" si="6"/>
        <v>0</v>
      </c>
      <c r="E26" s="119">
        <f t="shared" si="6"/>
        <v>0</v>
      </c>
      <c r="F26" s="119">
        <f t="shared" si="6"/>
        <v>0</v>
      </c>
      <c r="G26" s="119">
        <f t="shared" si="6"/>
        <v>0</v>
      </c>
      <c r="H26" s="119">
        <f t="shared" si="6"/>
        <v>0</v>
      </c>
      <c r="I26" s="119">
        <f t="shared" si="6"/>
        <v>0</v>
      </c>
      <c r="J26" s="119">
        <f>SUM(J27:J32)</f>
        <v>0</v>
      </c>
      <c r="K26" s="119">
        <f t="shared" si="6"/>
        <v>0</v>
      </c>
      <c r="L26" s="119">
        <f t="shared" si="6"/>
        <v>0</v>
      </c>
      <c r="M26" s="119">
        <f t="shared" si="6"/>
        <v>0</v>
      </c>
      <c r="N26" s="124"/>
      <c r="O26" s="112"/>
      <c r="P26" s="112"/>
    </row>
    <row r="27" spans="1:17" ht="17.100000000000001" customHeight="1" x14ac:dyDescent="0.25">
      <c r="A27" s="120" t="s">
        <v>81</v>
      </c>
      <c r="B27" s="121">
        <v>20930387.609999999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7" ht="17.100000000000001" customHeight="1" x14ac:dyDescent="0.25">
      <c r="A28" s="120" t="s">
        <v>82</v>
      </c>
      <c r="B28" s="121">
        <v>8869722.8300000019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O28" s="112"/>
    </row>
    <row r="29" spans="1:17" ht="17.100000000000001" customHeight="1" x14ac:dyDescent="0.25">
      <c r="A29" s="120" t="s">
        <v>83</v>
      </c>
      <c r="B29" s="121">
        <v>74477359.209999993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7" ht="17.100000000000001" customHeight="1" x14ac:dyDescent="0.25">
      <c r="A30" s="120" t="s">
        <v>84</v>
      </c>
      <c r="B30" s="121">
        <v>8346278.3200000003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7" ht="17.100000000000001" customHeight="1" x14ac:dyDescent="0.25">
      <c r="A31" s="120" t="s">
        <v>85</v>
      </c>
      <c r="B31" s="121">
        <v>2658445.2199999997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7" ht="17.100000000000001" customHeight="1" x14ac:dyDescent="0.25">
      <c r="A32" s="120" t="s">
        <v>86</v>
      </c>
      <c r="B32" s="121">
        <v>4841701.17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7" ht="18" customHeight="1" x14ac:dyDescent="0.25">
      <c r="A33" s="118" t="s">
        <v>87</v>
      </c>
      <c r="B33" s="119">
        <f t="shared" ref="B33:M33" si="7">SUM(B34:B35)</f>
        <v>8034045.0600000005</v>
      </c>
      <c r="C33" s="119">
        <f t="shared" si="7"/>
        <v>0</v>
      </c>
      <c r="D33" s="119">
        <f t="shared" si="7"/>
        <v>0</v>
      </c>
      <c r="E33" s="119">
        <f t="shared" si="7"/>
        <v>0</v>
      </c>
      <c r="F33" s="119">
        <f t="shared" si="7"/>
        <v>0</v>
      </c>
      <c r="G33" s="119">
        <f t="shared" si="7"/>
        <v>0</v>
      </c>
      <c r="H33" s="119">
        <f t="shared" si="7"/>
        <v>0</v>
      </c>
      <c r="I33" s="119">
        <f t="shared" si="7"/>
        <v>0</v>
      </c>
      <c r="J33" s="119">
        <f t="shared" si="7"/>
        <v>0</v>
      </c>
      <c r="K33" s="119">
        <f t="shared" si="7"/>
        <v>0</v>
      </c>
      <c r="L33" s="119">
        <f t="shared" si="7"/>
        <v>0</v>
      </c>
      <c r="M33" s="119">
        <f t="shared" si="7"/>
        <v>0</v>
      </c>
      <c r="O33" s="112"/>
      <c r="P33" s="112"/>
      <c r="Q33" s="112"/>
    </row>
    <row r="34" spans="1:17" ht="17.100000000000001" customHeight="1" x14ac:dyDescent="0.25">
      <c r="A34" s="120" t="s">
        <v>85</v>
      </c>
      <c r="B34" s="121">
        <v>5504409.2200000007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7" ht="17.100000000000001" customHeight="1" x14ac:dyDescent="0.25">
      <c r="A35" s="120" t="s">
        <v>88</v>
      </c>
      <c r="B35" s="121">
        <v>2529635.8400000003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7" ht="18" customHeight="1" x14ac:dyDescent="0.25">
      <c r="A36" s="118" t="s">
        <v>89</v>
      </c>
      <c r="B36" s="119">
        <f t="shared" ref="B36:M36" si="8">SUM(B37:B38)</f>
        <v>-52747347.569999985</v>
      </c>
      <c r="C36" s="119">
        <f t="shared" si="8"/>
        <v>0</v>
      </c>
      <c r="D36" s="119">
        <f t="shared" si="8"/>
        <v>0</v>
      </c>
      <c r="E36" s="119">
        <f t="shared" si="8"/>
        <v>0</v>
      </c>
      <c r="F36" s="119">
        <f t="shared" si="8"/>
        <v>0</v>
      </c>
      <c r="G36" s="119">
        <f t="shared" si="8"/>
        <v>0</v>
      </c>
      <c r="H36" s="119">
        <f t="shared" si="8"/>
        <v>0</v>
      </c>
      <c r="I36" s="119">
        <f t="shared" si="8"/>
        <v>0</v>
      </c>
      <c r="J36" s="119">
        <f t="shared" si="8"/>
        <v>0</v>
      </c>
      <c r="K36" s="119">
        <f t="shared" si="8"/>
        <v>0</v>
      </c>
      <c r="L36" s="119">
        <f t="shared" si="8"/>
        <v>0</v>
      </c>
      <c r="M36" s="119">
        <f t="shared" si="8"/>
        <v>0</v>
      </c>
      <c r="O36" s="124"/>
      <c r="P36" s="112"/>
      <c r="Q36" s="112"/>
    </row>
    <row r="37" spans="1:17" ht="17.100000000000001" customHeight="1" x14ac:dyDescent="0.25">
      <c r="A37" s="120" t="s">
        <v>90</v>
      </c>
      <c r="B37" s="121">
        <v>-50362680.219999991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11"/>
      <c r="P37" s="124"/>
    </row>
    <row r="38" spans="1:17" ht="17.100000000000001" customHeight="1" x14ac:dyDescent="0.25">
      <c r="A38" s="120" t="s">
        <v>91</v>
      </c>
      <c r="B38" s="121">
        <f>+DRE!B43</f>
        <v>-2384667.3499999922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4"/>
      <c r="P38" s="112"/>
      <c r="Q38" s="124"/>
    </row>
    <row r="40" spans="1:17" ht="15" customHeight="1" x14ac:dyDescent="0.25">
      <c r="C40" s="125"/>
      <c r="D40" s="125"/>
      <c r="E40" s="125"/>
      <c r="F40" s="125"/>
      <c r="G40" s="125"/>
      <c r="H40" s="125"/>
      <c r="I40" s="124"/>
      <c r="J40" s="124"/>
      <c r="K40" s="124"/>
      <c r="L40" s="124"/>
      <c r="M40" s="124"/>
      <c r="N40" s="124"/>
    </row>
    <row r="41" spans="1:17" ht="15" customHeight="1" x14ac:dyDescent="0.25">
      <c r="K41" s="124"/>
    </row>
    <row r="42" spans="1:17" ht="15" customHeight="1" x14ac:dyDescent="0.25">
      <c r="K42" s="124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80" orientation="portrait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16C0-FA17-4FA0-94E2-BF012E14338F}">
  <dimension ref="A1:R48"/>
  <sheetViews>
    <sheetView showGridLines="0" zoomScale="80" zoomScaleNormal="80" workbookViewId="0">
      <selection activeCell="P13" sqref="P13"/>
    </sheetView>
  </sheetViews>
  <sheetFormatPr defaultColWidth="6.85546875" defaultRowHeight="15" customHeight="1" x14ac:dyDescent="0.25"/>
  <cols>
    <col min="1" max="1" width="75.7109375" style="104" customWidth="1"/>
    <col min="2" max="2" width="23.7109375" style="125" customWidth="1"/>
    <col min="3" max="11" width="16.28515625" style="104" hidden="1" customWidth="1"/>
    <col min="12" max="12" width="18.140625" style="104" hidden="1" customWidth="1"/>
    <col min="13" max="13" width="16.28515625" style="104" hidden="1" customWidth="1"/>
    <col min="14" max="14" width="20" style="104" hidden="1" customWidth="1"/>
    <col min="15" max="15" width="16.140625" style="125" bestFit="1" customWidth="1"/>
    <col min="16" max="16" width="12.140625" style="104" bestFit="1" customWidth="1"/>
    <col min="17" max="17" width="16.140625" style="104" bestFit="1" customWidth="1"/>
    <col min="18" max="18" width="15.42578125" style="104" bestFit="1" customWidth="1"/>
    <col min="19" max="16384" width="6.85546875" style="104"/>
  </cols>
  <sheetData>
    <row r="1" spans="1:18" ht="69.95" customHeight="1" x14ac:dyDescent="0.25">
      <c r="B1" s="105"/>
      <c r="O1" s="104"/>
    </row>
    <row r="2" spans="1:18" s="107" customFormat="1" ht="18" customHeight="1" x14ac:dyDescent="0.25">
      <c r="A2" s="106" t="s">
        <v>49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8" s="107" customFormat="1" ht="15" customHeight="1" x14ac:dyDescent="0.25">
      <c r="A3" s="103" t="s">
        <v>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8"/>
    </row>
    <row r="4" spans="1:18" s="107" customFormat="1" ht="15" customHeight="1" x14ac:dyDescent="0.25">
      <c r="A4" s="96" t="s">
        <v>53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108"/>
    </row>
    <row r="5" spans="1:18" s="107" customFormat="1" ht="15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O5" s="108"/>
    </row>
    <row r="6" spans="1:18" s="107" customFormat="1" ht="15" customHeight="1" x14ac:dyDescent="0.25">
      <c r="A6" s="103" t="s">
        <v>54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8"/>
    </row>
    <row r="7" spans="1:18" s="107" customFormat="1" ht="18" customHeight="1" x14ac:dyDescent="0.25">
      <c r="N7" s="109"/>
    </row>
    <row r="8" spans="1:18" s="108" customFormat="1" ht="18" customHeight="1" x14ac:dyDescent="0.25">
      <c r="A8" s="96" t="s">
        <v>92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8" ht="18" customHeight="1" x14ac:dyDescent="0.25">
      <c r="B9" s="110"/>
      <c r="C9" s="110"/>
      <c r="D9" s="110"/>
      <c r="E9" s="110"/>
      <c r="F9" s="110"/>
      <c r="G9" s="111"/>
      <c r="H9" s="110"/>
      <c r="I9" s="110"/>
      <c r="J9" s="110"/>
      <c r="K9" s="110"/>
      <c r="L9" s="110"/>
      <c r="N9" s="112"/>
      <c r="O9" s="104"/>
    </row>
    <row r="10" spans="1:18" ht="18" customHeight="1" x14ac:dyDescent="0.25">
      <c r="A10" s="113"/>
      <c r="B10" s="126">
        <v>45689</v>
      </c>
      <c r="C10" s="126">
        <v>45717</v>
      </c>
      <c r="D10" s="126">
        <v>45748</v>
      </c>
      <c r="E10" s="126">
        <v>45778</v>
      </c>
      <c r="F10" s="126">
        <v>45809</v>
      </c>
      <c r="G10" s="126">
        <v>45839</v>
      </c>
      <c r="H10" s="126">
        <v>45870</v>
      </c>
      <c r="I10" s="126">
        <v>45901</v>
      </c>
      <c r="J10" s="126">
        <v>45931</v>
      </c>
      <c r="K10" s="126">
        <v>45962</v>
      </c>
      <c r="L10" s="126">
        <v>45992</v>
      </c>
      <c r="M10" s="126">
        <v>45658</v>
      </c>
      <c r="N10" s="115" t="s">
        <v>28</v>
      </c>
      <c r="O10" s="104"/>
    </row>
    <row r="11" spans="1:18" ht="18" customHeight="1" x14ac:dyDescent="0.25"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O11" s="104"/>
    </row>
    <row r="12" spans="1:18" ht="18" customHeight="1" x14ac:dyDescent="0.25">
      <c r="A12" s="116" t="s">
        <v>93</v>
      </c>
      <c r="B12" s="117">
        <f t="shared" ref="B12:N12" si="0">SUM(B13:B17)</f>
        <v>64288192.920000002</v>
      </c>
      <c r="C12" s="117">
        <f t="shared" si="0"/>
        <v>0</v>
      </c>
      <c r="D12" s="117">
        <f t="shared" si="0"/>
        <v>0</v>
      </c>
      <c r="E12" s="117">
        <f t="shared" si="0"/>
        <v>0</v>
      </c>
      <c r="F12" s="117">
        <f t="shared" si="0"/>
        <v>0</v>
      </c>
      <c r="G12" s="117">
        <f t="shared" si="0"/>
        <v>0</v>
      </c>
      <c r="H12" s="117">
        <f t="shared" si="0"/>
        <v>0</v>
      </c>
      <c r="I12" s="117">
        <f t="shared" si="0"/>
        <v>0</v>
      </c>
      <c r="J12" s="117">
        <f t="shared" si="0"/>
        <v>0</v>
      </c>
      <c r="K12" s="117">
        <f t="shared" si="0"/>
        <v>0</v>
      </c>
      <c r="L12" s="117">
        <f t="shared" si="0"/>
        <v>0</v>
      </c>
      <c r="M12" s="117">
        <f t="shared" si="0"/>
        <v>0</v>
      </c>
      <c r="N12" s="117">
        <f t="shared" si="0"/>
        <v>64288192.920000002</v>
      </c>
      <c r="O12" s="124"/>
      <c r="P12" s="112"/>
      <c r="R12" s="124"/>
    </row>
    <row r="13" spans="1:18" ht="17.100000000000001" customHeight="1" x14ac:dyDescent="0.25">
      <c r="A13" s="120" t="s">
        <v>94</v>
      </c>
      <c r="B13" s="121">
        <f>59957254.47+2655998.81</f>
        <v>62613253.280000001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7">
        <f>SUM(B13:M13)</f>
        <v>62613253.280000001</v>
      </c>
      <c r="O13" s="104"/>
    </row>
    <row r="14" spans="1:18" ht="17.100000000000001" customHeight="1" x14ac:dyDescent="0.25">
      <c r="A14" s="120" t="s">
        <v>95</v>
      </c>
      <c r="B14" s="121">
        <v>1520695.57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7">
        <f>SUM(B14:M14)</f>
        <v>1520695.57</v>
      </c>
      <c r="O14" s="104"/>
    </row>
    <row r="15" spans="1:18" ht="17.100000000000001" customHeight="1" x14ac:dyDescent="0.25">
      <c r="A15" s="120" t="s">
        <v>96</v>
      </c>
      <c r="B15" s="121">
        <v>57312.11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7">
        <f>SUM(B15:M15)</f>
        <v>57312.11</v>
      </c>
      <c r="O15" s="104"/>
    </row>
    <row r="16" spans="1:18" ht="17.100000000000001" customHeight="1" x14ac:dyDescent="0.25">
      <c r="A16" s="120" t="s">
        <v>97</v>
      </c>
      <c r="B16" s="121">
        <v>45210.85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7">
        <f>SUM(B16:M16)</f>
        <v>45210.85</v>
      </c>
      <c r="O16" s="128"/>
    </row>
    <row r="17" spans="1:18" ht="17.100000000000001" customHeight="1" x14ac:dyDescent="0.25">
      <c r="A17" s="120" t="s">
        <v>98</v>
      </c>
      <c r="B17" s="121">
        <v>51721.11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7">
        <f>SUM(B17:M17)</f>
        <v>51721.11</v>
      </c>
      <c r="O17" s="104"/>
    </row>
    <row r="18" spans="1:18" s="131" customFormat="1" ht="9.9499999999999993" customHeight="1" x14ac:dyDescent="0.25">
      <c r="A18" s="120"/>
      <c r="B18" s="129"/>
      <c r="C18" s="129"/>
      <c r="D18" s="121"/>
      <c r="E18" s="129"/>
      <c r="F18" s="129"/>
      <c r="G18" s="129"/>
      <c r="H18" s="129"/>
      <c r="I18" s="129"/>
      <c r="J18" s="129"/>
      <c r="K18" s="129"/>
      <c r="L18" s="129"/>
      <c r="M18" s="129"/>
      <c r="N18" s="127"/>
      <c r="O18" s="130"/>
      <c r="Q18" s="130"/>
      <c r="R18" s="132"/>
    </row>
    <row r="19" spans="1:18" ht="18" customHeight="1" x14ac:dyDescent="0.25">
      <c r="A19" s="116" t="s">
        <v>99</v>
      </c>
      <c r="B19" s="117">
        <f t="shared" ref="B19:N19" si="1">SUM(B27:B35)+B26</f>
        <v>-66780204.529999994</v>
      </c>
      <c r="C19" s="117">
        <f t="shared" si="1"/>
        <v>0</v>
      </c>
      <c r="D19" s="117">
        <f t="shared" si="1"/>
        <v>0</v>
      </c>
      <c r="E19" s="117">
        <f t="shared" si="1"/>
        <v>0</v>
      </c>
      <c r="F19" s="117">
        <f t="shared" si="1"/>
        <v>0</v>
      </c>
      <c r="G19" s="117">
        <f t="shared" si="1"/>
        <v>0</v>
      </c>
      <c r="H19" s="117">
        <f t="shared" si="1"/>
        <v>0</v>
      </c>
      <c r="I19" s="117">
        <f t="shared" si="1"/>
        <v>0</v>
      </c>
      <c r="J19" s="117">
        <f t="shared" si="1"/>
        <v>0</v>
      </c>
      <c r="K19" s="117">
        <f t="shared" si="1"/>
        <v>0</v>
      </c>
      <c r="L19" s="117">
        <f t="shared" si="1"/>
        <v>0</v>
      </c>
      <c r="M19" s="117">
        <f t="shared" si="1"/>
        <v>0</v>
      </c>
      <c r="N19" s="117">
        <f t="shared" si="1"/>
        <v>-66780204.529999994</v>
      </c>
      <c r="O19" s="124"/>
      <c r="P19" s="112"/>
      <c r="R19" s="124"/>
    </row>
    <row r="20" spans="1:18" ht="17.100000000000001" customHeight="1" x14ac:dyDescent="0.25">
      <c r="A20" s="133" t="s">
        <v>100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04"/>
    </row>
    <row r="21" spans="1:18" ht="17.100000000000001" customHeight="1" x14ac:dyDescent="0.25">
      <c r="A21" s="135" t="s">
        <v>101</v>
      </c>
      <c r="B21" s="121">
        <v>-30008973.199999996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7">
        <f t="shared" ref="N21" si="2">SUM(B21:M21)</f>
        <v>-30008973.199999996</v>
      </c>
      <c r="O21" s="104"/>
    </row>
    <row r="22" spans="1:18" ht="17.100000000000001" customHeight="1" x14ac:dyDescent="0.25">
      <c r="A22" s="135" t="s">
        <v>102</v>
      </c>
      <c r="B22" s="121">
        <v>-4164412.47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7">
        <f>SUM(B22:M22)</f>
        <v>-4164412.47</v>
      </c>
      <c r="O22" s="124"/>
    </row>
    <row r="23" spans="1:18" ht="17.100000000000001" customHeight="1" x14ac:dyDescent="0.25">
      <c r="A23" s="135" t="s">
        <v>103</v>
      </c>
      <c r="B23" s="121">
        <v>-3586135.3499999996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7">
        <f t="shared" ref="N23" si="3">SUM(B23:M23)</f>
        <v>-3586135.3499999996</v>
      </c>
      <c r="O23" s="104"/>
    </row>
    <row r="24" spans="1:18" ht="17.100000000000001" customHeight="1" x14ac:dyDescent="0.25">
      <c r="A24" s="135" t="s">
        <v>104</v>
      </c>
      <c r="B24" s="121">
        <v>-2676783.56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7">
        <f>SUM(B24:M24)</f>
        <v>-2676783.56</v>
      </c>
      <c r="O24" s="124"/>
    </row>
    <row r="25" spans="1:18" ht="17.100000000000001" customHeight="1" x14ac:dyDescent="0.25">
      <c r="A25" s="135" t="s">
        <v>105</v>
      </c>
      <c r="B25" s="121">
        <v>-2630957.86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7">
        <f>SUM(B25:M25)</f>
        <v>-2630957.86</v>
      </c>
      <c r="O25" s="124"/>
    </row>
    <row r="26" spans="1:18" ht="18" customHeight="1" x14ac:dyDescent="0.25">
      <c r="A26" s="136" t="s">
        <v>106</v>
      </c>
      <c r="B26" s="134">
        <f t="shared" ref="B26:N26" si="4">SUM(B21:B25)</f>
        <v>-43067262.439999998</v>
      </c>
      <c r="C26" s="134">
        <f t="shared" si="4"/>
        <v>0</v>
      </c>
      <c r="D26" s="134">
        <f t="shared" si="4"/>
        <v>0</v>
      </c>
      <c r="E26" s="134">
        <f t="shared" si="4"/>
        <v>0</v>
      </c>
      <c r="F26" s="134">
        <f t="shared" si="4"/>
        <v>0</v>
      </c>
      <c r="G26" s="134">
        <f t="shared" si="4"/>
        <v>0</v>
      </c>
      <c r="H26" s="134">
        <f t="shared" si="4"/>
        <v>0</v>
      </c>
      <c r="I26" s="134">
        <f t="shared" si="4"/>
        <v>0</v>
      </c>
      <c r="J26" s="134">
        <f t="shared" si="4"/>
        <v>0</v>
      </c>
      <c r="K26" s="134">
        <f t="shared" si="4"/>
        <v>0</v>
      </c>
      <c r="L26" s="134">
        <f t="shared" si="4"/>
        <v>0</v>
      </c>
      <c r="M26" s="134">
        <f t="shared" si="4"/>
        <v>0</v>
      </c>
      <c r="N26" s="134">
        <f t="shared" si="4"/>
        <v>-43067262.439999998</v>
      </c>
      <c r="O26" s="124"/>
    </row>
    <row r="27" spans="1:18" ht="17.100000000000001" customHeight="1" x14ac:dyDescent="0.25">
      <c r="A27" s="120" t="s">
        <v>107</v>
      </c>
      <c r="B27" s="121">
        <v>-15045599.77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7">
        <f t="shared" ref="N27:N35" si="5">SUM(B27:M27)</f>
        <v>-15045599.77</v>
      </c>
      <c r="O27" s="124"/>
    </row>
    <row r="28" spans="1:18" ht="17.100000000000001" customHeight="1" x14ac:dyDescent="0.25">
      <c r="A28" s="120" t="s">
        <v>108</v>
      </c>
      <c r="B28" s="121">
        <v>-6276266.0600000005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7">
        <f t="shared" si="5"/>
        <v>-6276266.0600000005</v>
      </c>
      <c r="O28" s="124"/>
    </row>
    <row r="29" spans="1:18" ht="17.100000000000001" customHeight="1" x14ac:dyDescent="0.25">
      <c r="A29" s="120" t="s">
        <v>109</v>
      </c>
      <c r="B29" s="121">
        <v>-773705.39999999991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7">
        <f t="shared" si="5"/>
        <v>-773705.39999999991</v>
      </c>
      <c r="O29" s="124"/>
    </row>
    <row r="30" spans="1:18" ht="17.100000000000001" customHeight="1" x14ac:dyDescent="0.25">
      <c r="A30" s="120" t="s">
        <v>110</v>
      </c>
      <c r="B30" s="121">
        <v>-369850.50000000006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7">
        <f>SUM(B30:M30)</f>
        <v>-369850.50000000006</v>
      </c>
      <c r="O30" s="137"/>
    </row>
    <row r="31" spans="1:18" ht="17.100000000000001" customHeight="1" x14ac:dyDescent="0.25">
      <c r="A31" s="120" t="s">
        <v>111</v>
      </c>
      <c r="B31" s="121">
        <v>-317650.12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7">
        <f t="shared" si="5"/>
        <v>-317650.12</v>
      </c>
      <c r="O31" s="104"/>
    </row>
    <row r="32" spans="1:18" ht="17.100000000000001" customHeight="1" x14ac:dyDescent="0.25">
      <c r="A32" s="120" t="s">
        <v>112</v>
      </c>
      <c r="B32" s="121">
        <v>-237395.22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7">
        <f t="shared" si="5"/>
        <v>-237395.22</v>
      </c>
      <c r="O32" s="137"/>
    </row>
    <row r="33" spans="1:18" ht="17.100000000000001" customHeight="1" x14ac:dyDescent="0.25">
      <c r="A33" s="120" t="s">
        <v>113</v>
      </c>
      <c r="B33" s="121">
        <v>-93462.78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7">
        <f t="shared" si="5"/>
        <v>-93462.78</v>
      </c>
      <c r="O33" s="137"/>
    </row>
    <row r="34" spans="1:18" ht="17.100000000000001" customHeight="1" x14ac:dyDescent="0.25">
      <c r="A34" s="120" t="s">
        <v>114</v>
      </c>
      <c r="B34" s="122">
        <v>0</v>
      </c>
      <c r="C34" s="122"/>
      <c r="D34" s="122"/>
      <c r="E34" s="122"/>
      <c r="F34" s="122"/>
      <c r="G34" s="122"/>
      <c r="H34" s="122"/>
      <c r="I34" s="122"/>
      <c r="J34" s="122"/>
      <c r="K34" s="121"/>
      <c r="L34" s="122"/>
      <c r="M34" s="122"/>
      <c r="N34" s="127">
        <f>SUM(B34:M34)</f>
        <v>0</v>
      </c>
      <c r="O34" s="104"/>
    </row>
    <row r="35" spans="1:18" ht="17.100000000000001" customHeight="1" x14ac:dyDescent="0.25">
      <c r="A35" s="120" t="s">
        <v>115</v>
      </c>
      <c r="B35" s="121">
        <v>-599012.24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7">
        <f t="shared" si="5"/>
        <v>-599012.24</v>
      </c>
      <c r="O35" s="104"/>
    </row>
    <row r="36" spans="1:18" ht="9.9499999999999993" customHeight="1" x14ac:dyDescent="0.25">
      <c r="A36" s="120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7"/>
      <c r="N36" s="127"/>
      <c r="O36" s="104"/>
    </row>
    <row r="37" spans="1:18" ht="18" customHeight="1" x14ac:dyDescent="0.25">
      <c r="A37" s="116" t="s">
        <v>116</v>
      </c>
      <c r="B37" s="117">
        <f t="shared" ref="B37:N37" si="6">B12+B19</f>
        <v>-2492011.609999992</v>
      </c>
      <c r="C37" s="117">
        <f t="shared" si="6"/>
        <v>0</v>
      </c>
      <c r="D37" s="117">
        <f t="shared" si="6"/>
        <v>0</v>
      </c>
      <c r="E37" s="117">
        <f t="shared" si="6"/>
        <v>0</v>
      </c>
      <c r="F37" s="117">
        <f t="shared" si="6"/>
        <v>0</v>
      </c>
      <c r="G37" s="117">
        <f t="shared" si="6"/>
        <v>0</v>
      </c>
      <c r="H37" s="117">
        <f t="shared" si="6"/>
        <v>0</v>
      </c>
      <c r="I37" s="117">
        <f t="shared" si="6"/>
        <v>0</v>
      </c>
      <c r="J37" s="117">
        <f t="shared" si="6"/>
        <v>0</v>
      </c>
      <c r="K37" s="117">
        <f t="shared" si="6"/>
        <v>0</v>
      </c>
      <c r="L37" s="117">
        <f t="shared" si="6"/>
        <v>0</v>
      </c>
      <c r="M37" s="117">
        <f t="shared" si="6"/>
        <v>0</v>
      </c>
      <c r="N37" s="117">
        <f t="shared" si="6"/>
        <v>-2492011.609999992</v>
      </c>
      <c r="O37" s="104"/>
    </row>
    <row r="38" spans="1:18" ht="18" customHeight="1" x14ac:dyDescent="0.25">
      <c r="A38" s="138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04"/>
    </row>
    <row r="39" spans="1:18" ht="18" customHeight="1" x14ac:dyDescent="0.25">
      <c r="A39" s="139" t="s">
        <v>117</v>
      </c>
      <c r="B39" s="140">
        <f t="shared" ref="B39:M39" si="7">SUM(B40:B41)</f>
        <v>107344.26000000001</v>
      </c>
      <c r="C39" s="140">
        <f t="shared" si="7"/>
        <v>0</v>
      </c>
      <c r="D39" s="140">
        <f t="shared" si="7"/>
        <v>0</v>
      </c>
      <c r="E39" s="140">
        <f t="shared" si="7"/>
        <v>0</v>
      </c>
      <c r="F39" s="140">
        <f t="shared" si="7"/>
        <v>0</v>
      </c>
      <c r="G39" s="140">
        <f t="shared" si="7"/>
        <v>0</v>
      </c>
      <c r="H39" s="140">
        <f t="shared" si="7"/>
        <v>0</v>
      </c>
      <c r="I39" s="140">
        <f t="shared" si="7"/>
        <v>0</v>
      </c>
      <c r="J39" s="140">
        <f t="shared" si="7"/>
        <v>0</v>
      </c>
      <c r="K39" s="140">
        <f t="shared" si="7"/>
        <v>0</v>
      </c>
      <c r="L39" s="140">
        <f t="shared" si="7"/>
        <v>0</v>
      </c>
      <c r="M39" s="140">
        <f t="shared" si="7"/>
        <v>0</v>
      </c>
      <c r="N39" s="140">
        <f>SUM(N40:N41)</f>
        <v>107344.26000000001</v>
      </c>
      <c r="O39" s="104"/>
    </row>
    <row r="40" spans="1:18" ht="17.100000000000001" customHeight="1" x14ac:dyDescent="0.25">
      <c r="A40" s="120" t="s">
        <v>118</v>
      </c>
      <c r="B40" s="121">
        <v>108188.63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9"/>
      <c r="N40" s="127">
        <f>SUM(B40:M40)</f>
        <v>108188.63</v>
      </c>
      <c r="O40" s="104"/>
    </row>
    <row r="41" spans="1:18" ht="17.100000000000001" customHeight="1" x14ac:dyDescent="0.25">
      <c r="A41" s="120" t="s">
        <v>119</v>
      </c>
      <c r="B41" s="121">
        <v>-844.37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9"/>
      <c r="N41" s="127">
        <f>SUM(B41:M41)</f>
        <v>-844.37</v>
      </c>
      <c r="O41" s="104"/>
    </row>
    <row r="42" spans="1:18" ht="9.9499999999999993" customHeight="1" x14ac:dyDescent="0.25">
      <c r="A42" s="120"/>
      <c r="B42" s="129"/>
      <c r="C42" s="129"/>
      <c r="D42" s="129"/>
      <c r="E42" s="129"/>
      <c r="F42" s="129"/>
      <c r="G42" s="129"/>
      <c r="H42" s="129"/>
      <c r="I42" s="121"/>
      <c r="J42" s="129"/>
      <c r="K42" s="129"/>
      <c r="L42" s="129"/>
      <c r="M42" s="127"/>
      <c r="N42" s="127"/>
      <c r="O42" s="104"/>
    </row>
    <row r="43" spans="1:18" ht="18" customHeight="1" x14ac:dyDescent="0.25">
      <c r="A43" s="141" t="s">
        <v>91</v>
      </c>
      <c r="B43" s="142">
        <f t="shared" ref="B43:M43" si="8">B37+B39</f>
        <v>-2384667.3499999922</v>
      </c>
      <c r="C43" s="142">
        <f t="shared" si="8"/>
        <v>0</v>
      </c>
      <c r="D43" s="142">
        <f t="shared" si="8"/>
        <v>0</v>
      </c>
      <c r="E43" s="142">
        <f t="shared" si="8"/>
        <v>0</v>
      </c>
      <c r="F43" s="142">
        <f t="shared" si="8"/>
        <v>0</v>
      </c>
      <c r="G43" s="142">
        <f t="shared" si="8"/>
        <v>0</v>
      </c>
      <c r="H43" s="142">
        <f t="shared" si="8"/>
        <v>0</v>
      </c>
      <c r="I43" s="142">
        <f t="shared" si="8"/>
        <v>0</v>
      </c>
      <c r="J43" s="142">
        <f t="shared" si="8"/>
        <v>0</v>
      </c>
      <c r="K43" s="142">
        <f t="shared" si="8"/>
        <v>0</v>
      </c>
      <c r="L43" s="142">
        <f t="shared" si="8"/>
        <v>0</v>
      </c>
      <c r="M43" s="142">
        <f t="shared" si="8"/>
        <v>0</v>
      </c>
      <c r="N43" s="142">
        <f>N37+N39</f>
        <v>-2384667.3499999922</v>
      </c>
      <c r="O43" s="104"/>
    </row>
    <row r="44" spans="1:18" s="131" customFormat="1" ht="15" customHeight="1" x14ac:dyDescent="0.25">
      <c r="B44" s="130"/>
      <c r="N44" s="130"/>
      <c r="O44" s="130"/>
      <c r="Q44" s="130"/>
      <c r="R44" s="132"/>
    </row>
    <row r="45" spans="1:18" s="131" customFormat="1" ht="15" customHeight="1" x14ac:dyDescent="0.25">
      <c r="A45" s="104"/>
      <c r="B45" s="130"/>
      <c r="F45" s="143">
        <v>-2937930.2900000135</v>
      </c>
      <c r="G45" s="143">
        <v>-3387685.7700000154</v>
      </c>
      <c r="H45" s="144"/>
      <c r="N45" s="130"/>
      <c r="O45" s="130"/>
      <c r="Q45" s="130"/>
      <c r="R45" s="132"/>
    </row>
    <row r="46" spans="1:18" s="131" customFormat="1" ht="15" customHeight="1" x14ac:dyDescent="0.25">
      <c r="B46" s="145"/>
      <c r="C46" s="145"/>
      <c r="D46" s="145"/>
      <c r="E46" s="145"/>
      <c r="F46" s="143">
        <f>+F45-F43</f>
        <v>-2937930.2900000135</v>
      </c>
      <c r="G46" s="143">
        <f>+G45-G43</f>
        <v>-3387685.7700000154</v>
      </c>
      <c r="H46" s="146"/>
      <c r="I46" s="145"/>
      <c r="J46" s="145"/>
      <c r="N46" s="130"/>
      <c r="O46" s="130"/>
      <c r="Q46" s="130"/>
      <c r="R46" s="132"/>
    </row>
    <row r="47" spans="1:18" s="131" customFormat="1" ht="15" customHeight="1" x14ac:dyDescent="0.25">
      <c r="B47" s="130"/>
      <c r="C47" s="130"/>
      <c r="D47" s="130"/>
      <c r="E47" s="130"/>
      <c r="F47" s="144"/>
      <c r="G47" s="144"/>
      <c r="H47" s="143"/>
      <c r="I47" s="130"/>
      <c r="J47" s="130"/>
      <c r="N47" s="130"/>
      <c r="O47" s="130"/>
    </row>
    <row r="48" spans="1:18" ht="15" customHeight="1" x14ac:dyDescent="0.25">
      <c r="L48" s="131"/>
      <c r="M48" s="131"/>
      <c r="N48" s="130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80" orientation="portrait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zoomScale="70" zoomScaleNormal="70" workbookViewId="0">
      <selection activeCell="R22" sqref="R22"/>
    </sheetView>
  </sheetViews>
  <sheetFormatPr defaultColWidth="9.140625" defaultRowHeight="15" x14ac:dyDescent="0.25"/>
  <cols>
    <col min="1" max="1" width="78.7109375" style="1" customWidth="1"/>
    <col min="2" max="2" width="2.7109375" style="1" customWidth="1"/>
    <col min="3" max="3" width="16.85546875" style="1" customWidth="1"/>
    <col min="4" max="4" width="2.42578125" style="1" hidden="1" customWidth="1"/>
    <col min="5" max="5" width="3.28515625" style="1" hidden="1" customWidth="1"/>
    <col min="6" max="6" width="3.42578125" style="1" customWidth="1"/>
    <col min="7" max="16384" width="9.140625" style="1"/>
  </cols>
  <sheetData>
    <row r="1" spans="1:5" ht="73.5" customHeight="1" x14ac:dyDescent="0.25">
      <c r="A1" s="97"/>
      <c r="B1" s="97"/>
    </row>
    <row r="2" spans="1:5" ht="21.95" customHeight="1" x14ac:dyDescent="0.25">
      <c r="A2" s="97"/>
      <c r="B2" s="97"/>
      <c r="C2" s="38"/>
    </row>
    <row r="3" spans="1:5" ht="33" customHeight="1" x14ac:dyDescent="0.25">
      <c r="A3" s="98" t="s">
        <v>49</v>
      </c>
      <c r="B3" s="98"/>
      <c r="C3" s="98"/>
      <c r="D3" s="98"/>
      <c r="E3" s="98"/>
    </row>
    <row r="4" spans="1:5" ht="15" customHeight="1" x14ac:dyDescent="0.25">
      <c r="A4" s="98" t="s">
        <v>50</v>
      </c>
      <c r="B4" s="98"/>
      <c r="C4" s="98"/>
      <c r="D4" s="95"/>
      <c r="E4" s="95"/>
    </row>
    <row r="5" spans="1:5" ht="15" customHeight="1" x14ac:dyDescent="0.25">
      <c r="A5" s="99" t="s">
        <v>53</v>
      </c>
      <c r="B5" s="99"/>
      <c r="C5" s="99"/>
      <c r="D5" s="94"/>
      <c r="E5" s="94"/>
    </row>
    <row r="6" spans="1:5" ht="15" customHeight="1" x14ac:dyDescent="0.25">
      <c r="A6" s="72"/>
      <c r="B6" s="72"/>
      <c r="C6" s="71"/>
      <c r="D6" s="71"/>
    </row>
    <row r="7" spans="1:5" ht="18" customHeight="1" x14ac:dyDescent="0.25">
      <c r="A7" s="96" t="s">
        <v>52</v>
      </c>
      <c r="B7" s="96"/>
      <c r="C7" s="96"/>
      <c r="D7" s="71"/>
    </row>
    <row r="8" spans="1:5" ht="18" x14ac:dyDescent="0.25">
      <c r="A8" s="72"/>
      <c r="B8" s="72"/>
      <c r="C8" s="71"/>
      <c r="D8" s="71"/>
    </row>
    <row r="9" spans="1:5" s="6" customFormat="1" x14ac:dyDescent="0.25">
      <c r="C9" s="53" t="s">
        <v>35</v>
      </c>
      <c r="D9" s="55" t="s">
        <v>28</v>
      </c>
    </row>
    <row r="10" spans="1:5" s="8" customFormat="1" ht="12" thickBot="1" x14ac:dyDescent="0.3">
      <c r="C10" s="56">
        <v>2025</v>
      </c>
      <c r="D10" s="58"/>
    </row>
    <row r="11" spans="1:5" x14ac:dyDescent="0.25">
      <c r="C11" s="59"/>
      <c r="D11" s="59"/>
    </row>
    <row r="12" spans="1:5" s="11" customFormat="1" ht="16.5" thickBot="1" x14ac:dyDescent="0.3">
      <c r="A12" s="40" t="s">
        <v>0</v>
      </c>
      <c r="C12" s="60">
        <v>3021.2300000001214</v>
      </c>
      <c r="D12" s="61" t="e">
        <f>#REF!</f>
        <v>#REF!</v>
      </c>
    </row>
    <row r="13" spans="1:5" x14ac:dyDescent="0.25">
      <c r="C13" s="59"/>
      <c r="D13" s="59"/>
    </row>
    <row r="14" spans="1:5" s="13" customFormat="1" ht="33.75" customHeight="1" x14ac:dyDescent="0.25">
      <c r="A14" s="39" t="s">
        <v>1</v>
      </c>
      <c r="C14" s="39"/>
      <c r="D14" s="39"/>
    </row>
    <row r="15" spans="1:5" s="15" customFormat="1" ht="15.75" x14ac:dyDescent="0.25">
      <c r="A15" s="41" t="s">
        <v>2</v>
      </c>
      <c r="C15" s="67">
        <v>0</v>
      </c>
      <c r="D15" s="68" t="e">
        <f>SUM(#REF!)</f>
        <v>#REF!</v>
      </c>
    </row>
    <row r="16" spans="1:5" s="15" customFormat="1" ht="15.75" x14ac:dyDescent="0.25">
      <c r="A16" s="41" t="s">
        <v>3</v>
      </c>
      <c r="C16" s="67">
        <v>0</v>
      </c>
      <c r="D16" s="68" t="e">
        <f>SUM(#REF!)</f>
        <v>#REF!</v>
      </c>
    </row>
    <row r="17" spans="1:4" s="15" customFormat="1" ht="15.75" x14ac:dyDescent="0.25">
      <c r="A17" s="41" t="s">
        <v>4</v>
      </c>
      <c r="C17" s="52">
        <v>0</v>
      </c>
      <c r="D17" s="68" t="e">
        <f>SUM(#REF!)</f>
        <v>#REF!</v>
      </c>
    </row>
    <row r="18" spans="1:4" s="15" customFormat="1" ht="15.75" x14ac:dyDescent="0.25">
      <c r="A18" s="41" t="s">
        <v>5</v>
      </c>
      <c r="C18" s="52">
        <v>62844</v>
      </c>
      <c r="D18" s="68" t="e">
        <f>SUM(#REF!)</f>
        <v>#REF!</v>
      </c>
    </row>
    <row r="19" spans="1:4" s="15" customFormat="1" ht="15.75" x14ac:dyDescent="0.25">
      <c r="A19" s="41" t="s">
        <v>6</v>
      </c>
      <c r="C19" s="52">
        <v>130.09</v>
      </c>
      <c r="D19" s="68" t="e">
        <f>SUM(#REF!)</f>
        <v>#REF!</v>
      </c>
    </row>
    <row r="20" spans="1:4" s="15" customFormat="1" ht="15.75" x14ac:dyDescent="0.25">
      <c r="A20" s="41" t="s">
        <v>7</v>
      </c>
      <c r="C20" s="52">
        <v>11.39</v>
      </c>
      <c r="D20" s="68" t="e">
        <f>SUM(#REF!)</f>
        <v>#REF!</v>
      </c>
    </row>
    <row r="21" spans="1:4" s="11" customFormat="1" ht="15.75" x14ac:dyDescent="0.25">
      <c r="A21" s="42" t="s">
        <v>8</v>
      </c>
      <c r="B21" s="48"/>
      <c r="C21" s="43">
        <f t="shared" ref="C21" si="0">SUM(C15:C20)</f>
        <v>62985.479999999996</v>
      </c>
      <c r="D21" s="43" t="e">
        <f t="shared" ref="D21" si="1">SUM(D15:D20)</f>
        <v>#REF!</v>
      </c>
    </row>
    <row r="22" spans="1:4" x14ac:dyDescent="0.25">
      <c r="C22" s="64"/>
      <c r="D22" s="64"/>
    </row>
    <row r="23" spans="1:4" s="13" customFormat="1" ht="15.75" x14ac:dyDescent="0.25">
      <c r="A23" s="39" t="s">
        <v>9</v>
      </c>
      <c r="C23" s="65"/>
      <c r="D23" s="65"/>
    </row>
    <row r="24" spans="1:4" s="15" customFormat="1" ht="15.75" x14ac:dyDescent="0.25">
      <c r="A24" s="41" t="s">
        <v>10</v>
      </c>
      <c r="C24" s="69">
        <v>-36271.019999999997</v>
      </c>
      <c r="D24" s="69" t="e">
        <f>SUM(#REF!)</f>
        <v>#REF!</v>
      </c>
    </row>
    <row r="25" spans="1:4" s="15" customFormat="1" ht="15.75" x14ac:dyDescent="0.25">
      <c r="A25" s="41" t="s">
        <v>11</v>
      </c>
      <c r="C25" s="67">
        <v>0</v>
      </c>
      <c r="D25" s="69" t="e">
        <f>SUM(#REF!)</f>
        <v>#REF!</v>
      </c>
    </row>
    <row r="26" spans="1:4" s="15" customFormat="1" ht="15.75" x14ac:dyDescent="0.25">
      <c r="A26" s="41" t="s">
        <v>12</v>
      </c>
      <c r="C26" s="69">
        <v>-2542.67</v>
      </c>
      <c r="D26" s="69" t="e">
        <f>SUM(#REF!)</f>
        <v>#REF!</v>
      </c>
    </row>
    <row r="27" spans="1:4" s="15" customFormat="1" ht="15.75" x14ac:dyDescent="0.25">
      <c r="A27" s="44" t="s">
        <v>44</v>
      </c>
      <c r="B27" s="49"/>
      <c r="C27" s="45">
        <f t="shared" ref="C27" si="2">SUM(C24:C26)</f>
        <v>-38813.689999999995</v>
      </c>
      <c r="D27" s="45" t="e">
        <f t="shared" ref="D27" si="3">SUM(D24:D26)</f>
        <v>#REF!</v>
      </c>
    </row>
    <row r="28" spans="1:4" s="15" customFormat="1" ht="15.75" x14ac:dyDescent="0.25">
      <c r="A28" s="41" t="s">
        <v>14</v>
      </c>
      <c r="C28" s="69">
        <v>-7636.81</v>
      </c>
      <c r="D28" s="69" t="e">
        <f>SUM(#REF!)</f>
        <v>#REF!</v>
      </c>
    </row>
    <row r="29" spans="1:4" s="15" customFormat="1" ht="15.75" x14ac:dyDescent="0.25">
      <c r="A29" s="41" t="s">
        <v>15</v>
      </c>
      <c r="C29" s="69">
        <v>-12806.65</v>
      </c>
      <c r="D29" s="69" t="e">
        <f>SUM(#REF!)</f>
        <v>#REF!</v>
      </c>
    </row>
    <row r="30" spans="1:4" s="15" customFormat="1" ht="15.75" x14ac:dyDescent="0.25">
      <c r="A30" s="41" t="s">
        <v>7</v>
      </c>
      <c r="C30" s="69">
        <v>-1596.85</v>
      </c>
      <c r="D30" s="69" t="e">
        <f>SUM(#REF!)</f>
        <v>#REF!</v>
      </c>
    </row>
    <row r="31" spans="1:4" s="11" customFormat="1" ht="15.75" x14ac:dyDescent="0.25">
      <c r="A31" s="42" t="s">
        <v>8</v>
      </c>
      <c r="B31" s="48"/>
      <c r="C31" s="46">
        <f t="shared" ref="C31" si="4">SUM(C27:C30)</f>
        <v>-60853.999999999993</v>
      </c>
      <c r="D31" s="46" t="e">
        <f t="shared" ref="D31" si="5">SUM(D27:D30)</f>
        <v>#REF!</v>
      </c>
    </row>
    <row r="32" spans="1:4" x14ac:dyDescent="0.25">
      <c r="C32" s="64"/>
      <c r="D32" s="64"/>
    </row>
    <row r="33" spans="1:6" s="24" customFormat="1" ht="15.75" x14ac:dyDescent="0.25">
      <c r="A33" s="39" t="s">
        <v>16</v>
      </c>
      <c r="B33" s="13"/>
      <c r="C33" s="65"/>
      <c r="D33" s="65"/>
    </row>
    <row r="34" spans="1:6" s="25" customFormat="1" ht="15.75" x14ac:dyDescent="0.25">
      <c r="A34" s="41" t="s">
        <v>17</v>
      </c>
      <c r="B34" s="15"/>
      <c r="C34" s="69">
        <v>0</v>
      </c>
      <c r="D34" s="68" t="e">
        <f>SUM(#REF!)</f>
        <v>#REF!</v>
      </c>
    </row>
    <row r="35" spans="1:6" s="25" customFormat="1" ht="15.75" x14ac:dyDescent="0.25">
      <c r="A35" s="41" t="s">
        <v>18</v>
      </c>
      <c r="B35" s="15"/>
      <c r="C35" s="69">
        <v>0</v>
      </c>
      <c r="D35" s="68" t="e">
        <f>SUM(#REF!)</f>
        <v>#REF!</v>
      </c>
    </row>
    <row r="36" spans="1:6" s="25" customFormat="1" ht="15.75" x14ac:dyDescent="0.25">
      <c r="A36" s="41" t="s">
        <v>19</v>
      </c>
      <c r="B36" s="15"/>
      <c r="C36" s="69">
        <v>-1295.02</v>
      </c>
      <c r="D36" s="69" t="e">
        <f>SUM(#REF!)</f>
        <v>#REF!</v>
      </c>
    </row>
    <row r="37" spans="1:6" s="11" customFormat="1" ht="15.75" x14ac:dyDescent="0.25">
      <c r="A37" s="42" t="s">
        <v>8</v>
      </c>
      <c r="B37" s="48"/>
      <c r="C37" s="46">
        <f t="shared" ref="C37" si="6">SUM(C34:C36)</f>
        <v>-1295.02</v>
      </c>
      <c r="D37" s="46" t="e">
        <f t="shared" ref="D37" si="7">SUM(D34:D36)</f>
        <v>#REF!</v>
      </c>
    </row>
    <row r="38" spans="1:6" x14ac:dyDescent="0.25">
      <c r="C38" s="64"/>
      <c r="D38" s="64"/>
    </row>
    <row r="39" spans="1:6" s="11" customFormat="1" ht="15.75" x14ac:dyDescent="0.25">
      <c r="A39" s="50" t="s">
        <v>20</v>
      </c>
      <c r="B39" s="47"/>
      <c r="C39" s="51">
        <f t="shared" ref="C39" si="8">C21+C31+C37</f>
        <v>836.46000000000322</v>
      </c>
      <c r="D39" s="51" t="e">
        <f t="shared" ref="D39" si="9">D21+D31+D37</f>
        <v>#REF!</v>
      </c>
    </row>
    <row r="40" spans="1:6" s="29" customFormat="1" ht="15.75" x14ac:dyDescent="0.25">
      <c r="C40" s="66"/>
      <c r="D40" s="66"/>
    </row>
    <row r="41" spans="1:6" s="25" customFormat="1" ht="15.75" x14ac:dyDescent="0.25">
      <c r="A41" s="41" t="s">
        <v>21</v>
      </c>
      <c r="B41" s="15"/>
      <c r="C41" s="69">
        <v>-15.74</v>
      </c>
      <c r="D41" s="68" t="e">
        <f>SUM(#REF!)</f>
        <v>#REF!</v>
      </c>
    </row>
    <row r="42" spans="1:6" x14ac:dyDescent="0.25">
      <c r="C42" s="64"/>
      <c r="D42" s="64"/>
    </row>
    <row r="43" spans="1:6" s="11" customFormat="1" ht="15.75" x14ac:dyDescent="0.25">
      <c r="A43" s="42" t="s">
        <v>22</v>
      </c>
      <c r="B43" s="48"/>
      <c r="C43" s="46">
        <f t="shared" ref="C43" si="10">C12+C39+C41</f>
        <v>3841.9500000001249</v>
      </c>
      <c r="D43" s="46" t="e">
        <f t="shared" ref="D43" si="11">D12+D39+D41</f>
        <v>#REF!</v>
      </c>
      <c r="F43" s="70"/>
    </row>
    <row r="44" spans="1:6" x14ac:dyDescent="0.25">
      <c r="C44" s="19"/>
    </row>
    <row r="45" spans="1:6" x14ac:dyDescent="0.25">
      <c r="A45" s="1" t="s">
        <v>48</v>
      </c>
    </row>
  </sheetData>
  <mergeCells count="6">
    <mergeCell ref="A7:C7"/>
    <mergeCell ref="A1:B1"/>
    <mergeCell ref="A2:B2"/>
    <mergeCell ref="A3:E3"/>
    <mergeCell ref="A4:C4"/>
    <mergeCell ref="A5:C5"/>
  </mergeCells>
  <phoneticPr fontId="18" type="noConversion"/>
  <printOptions horizontalCentered="1"/>
  <pageMargins left="0.59055118110236227" right="0.59055118110236227" top="0.98425196850393704" bottom="0.59055118110236227" header="0.31496062992125984" footer="0.31496062992125984"/>
  <pageSetup paperSize="9" scale="80" orientation="portrait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97" t="s">
        <v>26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 ht="42" customHeight="1" x14ac:dyDescent="0.25">
      <c r="A2" s="100" t="s">
        <v>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30" customHeight="1" x14ac:dyDescent="0.25">
      <c r="A3" s="101" t="s">
        <v>42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E2DB-343E-4DBB-BAC5-D45906E9675B}">
  <dimension ref="A1:C35"/>
  <sheetViews>
    <sheetView zoomScale="70" zoomScaleNormal="70" workbookViewId="0">
      <selection activeCell="A6" sqref="A6:B6"/>
    </sheetView>
  </sheetViews>
  <sheetFormatPr defaultColWidth="9.140625" defaultRowHeight="15" x14ac:dyDescent="0.25"/>
  <cols>
    <col min="1" max="1" width="78.7109375" style="1" customWidth="1"/>
    <col min="2" max="2" width="2.7109375" style="1" customWidth="1"/>
    <col min="3" max="3" width="12.140625" style="1" customWidth="1"/>
    <col min="4" max="16384" width="9.140625" style="1"/>
  </cols>
  <sheetData>
    <row r="1" spans="1:3" ht="49.5" customHeight="1" x14ac:dyDescent="0.25">
      <c r="A1" s="97"/>
      <c r="B1" s="97"/>
    </row>
    <row r="2" spans="1:3" ht="21" customHeight="1" x14ac:dyDescent="0.25">
      <c r="A2" s="97"/>
      <c r="B2" s="97"/>
    </row>
    <row r="3" spans="1:3" ht="18" customHeight="1" x14ac:dyDescent="0.25">
      <c r="A3" s="98" t="s">
        <v>49</v>
      </c>
      <c r="B3" s="98"/>
      <c r="C3" s="98"/>
    </row>
    <row r="4" spans="1:3" ht="15" customHeight="1" x14ac:dyDescent="0.25">
      <c r="A4" s="103" t="s">
        <v>50</v>
      </c>
      <c r="B4" s="103"/>
      <c r="C4" s="103"/>
    </row>
    <row r="5" spans="1:3" ht="15" customHeight="1" x14ac:dyDescent="0.25">
      <c r="A5" s="96" t="s">
        <v>53</v>
      </c>
      <c r="B5" s="96"/>
      <c r="C5" s="96"/>
    </row>
    <row r="6" spans="1:3" ht="15" customHeight="1" x14ac:dyDescent="0.25">
      <c r="A6" s="96"/>
      <c r="B6" s="96"/>
      <c r="C6" s="72"/>
    </row>
    <row r="7" spans="1:3" x14ac:dyDescent="0.25">
      <c r="A7" s="96" t="s">
        <v>51</v>
      </c>
      <c r="B7" s="96"/>
      <c r="C7" s="96"/>
    </row>
    <row r="8" spans="1:3" ht="21" customHeight="1" x14ac:dyDescent="0.25">
      <c r="A8" s="102"/>
      <c r="B8" s="102"/>
    </row>
    <row r="9" spans="1:3" s="6" customFormat="1" x14ac:dyDescent="0.25">
      <c r="A9" s="54"/>
      <c r="B9" s="54"/>
      <c r="C9" s="62" t="s">
        <v>35</v>
      </c>
    </row>
    <row r="10" spans="1:3" s="8" customFormat="1" ht="12" thickBot="1" x14ac:dyDescent="0.3">
      <c r="A10" s="57"/>
      <c r="B10" s="57"/>
      <c r="C10" s="63">
        <v>2025</v>
      </c>
    </row>
    <row r="11" spans="1:3" x14ac:dyDescent="0.25">
      <c r="A11" s="59"/>
      <c r="B11" s="59"/>
      <c r="C11" s="59"/>
    </row>
    <row r="12" spans="1:3" s="76" customFormat="1" ht="30" customHeight="1" thickBot="1" x14ac:dyDescent="0.3">
      <c r="A12" s="73" t="s">
        <v>23</v>
      </c>
      <c r="B12" s="74"/>
      <c r="C12" s="75">
        <v>3842</v>
      </c>
    </row>
    <row r="13" spans="1:3" s="78" customFormat="1" ht="30" customHeight="1" x14ac:dyDescent="0.25">
      <c r="A13" s="77"/>
      <c r="B13" s="77"/>
      <c r="C13" s="77"/>
    </row>
    <row r="14" spans="1:3" s="82" customFormat="1" ht="30" customHeight="1" x14ac:dyDescent="0.25">
      <c r="A14" s="79" t="s">
        <v>27</v>
      </c>
      <c r="B14" s="80"/>
      <c r="C14" s="81"/>
    </row>
    <row r="15" spans="1:3" s="82" customFormat="1" ht="20.100000000000001" customHeight="1" x14ac:dyDescent="0.25">
      <c r="A15" s="83"/>
      <c r="B15" s="80"/>
      <c r="C15" s="84"/>
    </row>
    <row r="16" spans="1:3" s="82" customFormat="1" ht="30" customHeight="1" x14ac:dyDescent="0.25">
      <c r="A16" s="85" t="s">
        <v>24</v>
      </c>
      <c r="B16" s="80"/>
      <c r="C16" s="86">
        <v>4986</v>
      </c>
    </row>
    <row r="17" spans="1:3" s="82" customFormat="1" ht="45.75" customHeight="1" x14ac:dyDescent="0.25">
      <c r="A17" s="85" t="s">
        <v>47</v>
      </c>
      <c r="B17" s="80"/>
      <c r="C17" s="86">
        <v>64</v>
      </c>
    </row>
    <row r="18" spans="1:3" s="82" customFormat="1" ht="30" customHeight="1" x14ac:dyDescent="0.25">
      <c r="A18" s="85" t="s">
        <v>46</v>
      </c>
      <c r="B18" s="80"/>
      <c r="C18" s="86">
        <v>-4</v>
      </c>
    </row>
    <row r="19" spans="1:3" s="78" customFormat="1" ht="30" customHeight="1" x14ac:dyDescent="0.25">
      <c r="A19" s="85" t="s">
        <v>45</v>
      </c>
      <c r="B19" s="80"/>
      <c r="C19" s="86"/>
    </row>
    <row r="20" spans="1:3" s="90" customFormat="1" ht="20.100000000000001" customHeight="1" x14ac:dyDescent="0.25">
      <c r="A20" s="87"/>
      <c r="B20" s="88"/>
      <c r="C20" s="89"/>
    </row>
    <row r="21" spans="1:3" s="82" customFormat="1" ht="30" customHeight="1" thickBot="1" x14ac:dyDescent="0.3">
      <c r="A21" s="91" t="s">
        <v>25</v>
      </c>
      <c r="B21" s="92"/>
      <c r="C21" s="93">
        <f t="shared" ref="C21" si="0">SUM(C12:C19)</f>
        <v>8888</v>
      </c>
    </row>
    <row r="22" spans="1:3" ht="14.45" customHeight="1" x14ac:dyDescent="0.25"/>
    <row r="23" spans="1:3" ht="14.45" customHeight="1" x14ac:dyDescent="0.25"/>
    <row r="31" spans="1:3" ht="15" customHeight="1" x14ac:dyDescent="0.25"/>
    <row r="35" ht="15" customHeight="1" x14ac:dyDescent="0.25"/>
  </sheetData>
  <mergeCells count="8">
    <mergeCell ref="A8:B8"/>
    <mergeCell ref="A7:C7"/>
    <mergeCell ref="A1:B1"/>
    <mergeCell ref="A2:B2"/>
    <mergeCell ref="A6:B6"/>
    <mergeCell ref="A3:C3"/>
    <mergeCell ref="A4:C4"/>
    <mergeCell ref="A5:C5"/>
  </mergeCells>
  <phoneticPr fontId="18" type="noConversion"/>
  <printOptions horizontalCentered="1"/>
  <pageMargins left="0.59055118110236227" right="0.59055118110236227" top="0.98425196850393704" bottom="0.59055118110236227" header="0.31496062992125984" footer="0.31496062992125984"/>
  <pageSetup paperSize="9" scale="80" orientation="portrait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911BFB-633C-4A4D-B7EA-EBE1E877BC70}"/>
</file>

<file path=customXml/itemProps2.xml><?xml version="1.0" encoding="utf-8"?>
<ds:datastoreItem xmlns:ds="http://schemas.openxmlformats.org/officeDocument/2006/customXml" ds:itemID="{7150B29F-670A-4CD1-B320-38FC47C469A9}"/>
</file>

<file path=customXml/itemProps3.xml><?xml version="1.0" encoding="utf-8"?>
<ds:datastoreItem xmlns:ds="http://schemas.openxmlformats.org/officeDocument/2006/customXml" ds:itemID="{45449A61-87B8-4F30-8164-C5A3C44B2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BALANÇO</vt:lpstr>
      <vt:lpstr>DRE</vt:lpstr>
      <vt:lpstr>DFC</vt:lpstr>
      <vt:lpstr>ICESP-CGs OP 88700_701</vt:lpstr>
      <vt:lpstr>CONCILIAÇÃO</vt:lpstr>
      <vt:lpstr>CONCILIAÇÃO!Area_de_impressao</vt:lpstr>
      <vt:lpstr>DFC!Area_de_impressao</vt:lpstr>
      <vt:lpstr>DRE!Area_de_impressao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2025-03-28T10:59:41Z</cp:lastPrinted>
  <dcterms:created xsi:type="dcterms:W3CDTF">2018-09-18T19:31:35Z</dcterms:created>
  <dcterms:modified xsi:type="dcterms:W3CDTF">2025-04-03T10:25:31Z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