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O:\Ggpp\PROJETOS\RELATÓRIOS DIRETORIA\1-Conselho Curador\2022\Portal da Transparência\Planilhas salvas - Abr-25\"/>
    </mc:Choice>
  </mc:AlternateContent>
  <xr:revisionPtr revIDLastSave="0" documentId="13_ncr:1_{CD3B5DD4-4012-49C7-BAA9-E0DC99969DF0}" xr6:coauthVersionLast="47" xr6:coauthVersionMax="47" xr10:uidLastSave="{00000000-0000-0000-0000-000000000000}"/>
  <bookViews>
    <workbookView xWindow="-120" yWindow="-120" windowWidth="24240" windowHeight="13140" tabRatio="862" xr2:uid="{00000000-000D-0000-FFFF-FFFF00000000}"/>
  </bookViews>
  <sheets>
    <sheet name="Estudos Clinicos HCFMUSP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'Estudos Clinicos HCFMUSP'!$A$13:$F$335</definedName>
    <definedName name="_xlnm.Print_Area" localSheetId="0">'Estudos Clinicos HCFMUSP'!$A$1:$F$335</definedName>
    <definedName name="_xlnm.Print_Titles" localSheetId="0">'Estudos Clinicos HCFMUSP'!$13:$13</definedName>
    <definedName name="Z_0604B7E0_31FD_4BFF_82A7_3365BC5F0A59_.wvu.FilterData" localSheetId="0" hidden="1">'Estudos Clinicos HCFMUSP'!$A$13:$F$335</definedName>
    <definedName name="Z_0604B7E0_31FD_4BFF_82A7_3365BC5F0A59_.wvu.PrintArea" localSheetId="0" hidden="1">'Estudos Clinicos HCFMUSP'!$A$1:$F$335</definedName>
    <definedName name="Z_0604B7E0_31FD_4BFF_82A7_3365BC5F0A59_.wvu.PrintTitles" localSheetId="0" hidden="1">'Estudos Clinicos HCFMUSP'!$13:$13</definedName>
    <definedName name="Z_0A05C947_EA52_44BB_A339_4AA8EB2F5A7A_.wvu.FilterData" localSheetId="0" hidden="1">'Estudos Clinicos HCFMUSP'!$A$13:$F$335</definedName>
    <definedName name="Z_0A05C947_EA52_44BB_A339_4AA8EB2F5A7A_.wvu.PrintArea" localSheetId="0" hidden="1">'Estudos Clinicos HCFMUSP'!$A$1:$F$335</definedName>
    <definedName name="Z_0A05C947_EA52_44BB_A339_4AA8EB2F5A7A_.wvu.PrintTitles" localSheetId="0" hidden="1">'Estudos Clinicos HCFMUSP'!$13:$13</definedName>
    <definedName name="Z_0C66B2AA_1285_4AB1_BBE5_28DA3307AC63_.wvu.FilterData" localSheetId="0" hidden="1">'Estudos Clinicos HCFMUSP'!$A$13:$F$335</definedName>
    <definedName name="Z_106A9BD6_94DA_437E_A7FB_68D135134433_.wvu.FilterData" localSheetId="0" hidden="1">'Estudos Clinicos HCFMUSP'!$A$13:$F$335</definedName>
    <definedName name="Z_106A9BD6_94DA_437E_A7FB_68D135134433_.wvu.PrintArea" localSheetId="0" hidden="1">'Estudos Clinicos HCFMUSP'!$A$1:$F$335</definedName>
    <definedName name="Z_106A9BD6_94DA_437E_A7FB_68D135134433_.wvu.PrintTitles" localSheetId="0" hidden="1">'Estudos Clinicos HCFMUSP'!$13:$13</definedName>
    <definedName name="Z_2E87CD23_9F3C_4FF2_ACC9_87AE573FB773_.wvu.FilterData" localSheetId="0" hidden="1">'Estudos Clinicos HCFMUSP'!$A$13:$F$335</definedName>
    <definedName name="Z_2E87CD23_9F3C_4FF2_ACC9_87AE573FB773_.wvu.PrintArea" localSheetId="0" hidden="1">'Estudos Clinicos HCFMUSP'!$A$1:$F$335</definedName>
    <definedName name="Z_2E87CD23_9F3C_4FF2_ACC9_87AE573FB773_.wvu.PrintTitles" localSheetId="0" hidden="1">'Estudos Clinicos HCFMUSP'!$13:$13</definedName>
    <definedName name="Z_38AC3B9C_09AA_4B22_951C_27309F6F84E7_.wvu.FilterData" localSheetId="0" hidden="1">'Estudos Clinicos HCFMUSP'!$A$13:$F$335</definedName>
    <definedName name="Z_38AC3B9C_09AA_4B22_951C_27309F6F84E7_.wvu.PrintArea" localSheetId="0" hidden="1">'Estudos Clinicos HCFMUSP'!$A$1:$F$335</definedName>
    <definedName name="Z_38AC3B9C_09AA_4B22_951C_27309F6F84E7_.wvu.PrintTitles" localSheetId="0" hidden="1">'Estudos Clinicos HCFMUSP'!$13:$13</definedName>
    <definedName name="Z_5243BB76_C410_452B_9F55_8D5A721CEA3B_.wvu.FilterData" localSheetId="0" hidden="1">'Estudos Clinicos HCFMUSP'!$A$13:$F$335</definedName>
    <definedName name="Z_5243BB76_C410_452B_9F55_8D5A721CEA3B_.wvu.PrintArea" localSheetId="0" hidden="1">'Estudos Clinicos HCFMUSP'!$A$1:$F$335</definedName>
    <definedName name="Z_5243BB76_C410_452B_9F55_8D5A721CEA3B_.wvu.PrintTitles" localSheetId="0" hidden="1">'Estudos Clinicos HCFMUSP'!$13:$13</definedName>
    <definedName name="Z_5CCF4F70_1465_4BFC_BE6E_790880DE93AB_.wvu.FilterData" localSheetId="0" hidden="1">'Estudos Clinicos HCFMUSP'!$A$13:$F$335</definedName>
    <definedName name="Z_5CCF4F70_1465_4BFC_BE6E_790880DE93AB_.wvu.PrintArea" localSheetId="0" hidden="1">'Estudos Clinicos HCFMUSP'!$A$1:$F$335</definedName>
    <definedName name="Z_5CCF4F70_1465_4BFC_BE6E_790880DE93AB_.wvu.PrintTitles" localSheetId="0" hidden="1">'Estudos Clinicos HCFMUSP'!$13:$13</definedName>
    <definedName name="Z_5F2BEDA9_8163_4B62_BC89_F9C6017F0D6F_.wvu.FilterData" localSheetId="0" hidden="1">'Estudos Clinicos HCFMUSP'!$A$13:$F$335</definedName>
    <definedName name="Z_67C3B617_B409_4DDC_AC87_70776F3BDE60_.wvu.FilterData" localSheetId="0" hidden="1">'Estudos Clinicos HCFMUSP'!$A$13:$F$335</definedName>
    <definedName name="Z_67C3B617_B409_4DDC_AC87_70776F3BDE60_.wvu.PrintArea" localSheetId="0" hidden="1">'Estudos Clinicos HCFMUSP'!$A$1:$F$335</definedName>
    <definedName name="Z_67C3B617_B409_4DDC_AC87_70776F3BDE60_.wvu.PrintTitles" localSheetId="0" hidden="1">'Estudos Clinicos HCFMUSP'!$13:$13</definedName>
    <definedName name="Z_8BA249FD_D559_430A_AF6F_5DA803436209_.wvu.FilterData" localSheetId="0" hidden="1">'Estudos Clinicos HCFMUSP'!$A$13:$F$335</definedName>
    <definedName name="Z_8BA249FD_D559_430A_AF6F_5DA803436209_.wvu.PrintArea" localSheetId="0" hidden="1">'Estudos Clinicos HCFMUSP'!$A$1:$F$335</definedName>
    <definedName name="Z_8BA249FD_D559_430A_AF6F_5DA803436209_.wvu.PrintTitles" localSheetId="0" hidden="1">'Estudos Clinicos HCFMUSP'!$13:$13</definedName>
    <definedName name="Z_B448B263_BF4A_4B90_83E4_2B86D86FF422_.wvu.FilterData" localSheetId="0" hidden="1">'Estudos Clinicos HCFMUSP'!$A$13:$F$335</definedName>
    <definedName name="Z_B448B263_BF4A_4B90_83E4_2B86D86FF422_.wvu.PrintArea" localSheetId="0" hidden="1">'Estudos Clinicos HCFMUSP'!$A$1:$F$337</definedName>
    <definedName name="Z_B448B263_BF4A_4B90_83E4_2B86D86FF422_.wvu.PrintTitles" localSheetId="0" hidden="1">'Estudos Clinicos HCFMUSP'!$13:$13</definedName>
    <definedName name="Z_B57A2BA4_F237_4418_8D63_6F20735E3D99_.wvu.FilterData" localSheetId="0" hidden="1">'Estudos Clinicos HCFMUSP'!$A$13:$F$335</definedName>
    <definedName name="Z_B57A2BA4_F237_4418_8D63_6F20735E3D99_.wvu.PrintArea" localSheetId="0" hidden="1">'Estudos Clinicos HCFMUSP'!$A$1:$F$335</definedName>
    <definedName name="Z_B57A2BA4_F237_4418_8D63_6F20735E3D99_.wvu.PrintTitles" localSheetId="0" hidden="1">'Estudos Clinicos HCFMUSP'!$13:$13</definedName>
    <definedName name="Z_CB72FC0E_D68B_49B6_8D83_5B7C5FB73AA4_.wvu.FilterData" localSheetId="0" hidden="1">'Estudos Clinicos HCFMUSP'!$A$13:$F$335</definedName>
    <definedName name="Z_D3FB89DA_4A9D_4991_BD01_0AD222F1663F_.wvu.FilterData" localSheetId="0" hidden="1">'Estudos Clinicos HCFMUSP'!$A$13:$F$335</definedName>
    <definedName name="Z_D3FB89DA_4A9D_4991_BD01_0AD222F1663F_.wvu.PrintArea" localSheetId="0" hidden="1">'Estudos Clinicos HCFMUSP'!$A$1:$F$335</definedName>
    <definedName name="Z_D3FB89DA_4A9D_4991_BD01_0AD222F1663F_.wvu.PrintTitles" localSheetId="0" hidden="1">'Estudos Clinicos HCFMUSP'!$13:$13</definedName>
    <definedName name="Z_D4AE8923_98FE_40AB_895A_2487B6717092_.wvu.FilterData" localSheetId="0" hidden="1">'Estudos Clinicos HCFMUSP'!$A$13:$F$335</definedName>
    <definedName name="Z_D6ABB145_790F_46D7_B569_3041338F1FB1_.wvu.FilterData" localSheetId="0" hidden="1">'Estudos Clinicos HCFMUSP'!$A$13:$F$335</definedName>
    <definedName name="Z_D6ABB145_790F_46D7_B569_3041338F1FB1_.wvu.PrintArea" localSheetId="0" hidden="1">'Estudos Clinicos HCFMUSP'!$A$1:$F$335</definedName>
    <definedName name="Z_D6ABB145_790F_46D7_B569_3041338F1FB1_.wvu.PrintTitles" localSheetId="0" hidden="1">'Estudos Clinicos HCFMUSP'!$13:$13</definedName>
    <definedName name="Z_DD3C2F20_A6C0_4B3C_9F68_B52CFC1E06E2_.wvu.FilterData" localSheetId="0" hidden="1">'Estudos Clinicos HCFMUSP'!$A$13:$F$335</definedName>
    <definedName name="Z_E63BC788_4A2E_4CA6_9EAC_B9693A37449D_.wvu.FilterData" localSheetId="0" hidden="1">'Estudos Clinicos HCFMUSP'!$A$13:$F$335</definedName>
    <definedName name="Z_EED32482_4289_43B7_A000_361557F20922_.wvu.FilterData" localSheetId="0" hidden="1">'Estudos Clinicos HCFMUSP'!$A$13:$F$335</definedName>
    <definedName name="Z_EED32482_4289_43B7_A000_361557F20922_.wvu.PrintArea" localSheetId="0" hidden="1">'Estudos Clinicos HCFMUSP'!$A$1:$F$335</definedName>
    <definedName name="Z_EED32482_4289_43B7_A000_361557F20922_.wvu.PrintTitles" localSheetId="0" hidden="1">'Estudos Clinicos HCFMUSP'!$13:$13</definedName>
  </definedNames>
  <calcPr calcId="191029"/>
  <customWorkbookViews>
    <customWorkbookView name="Marcus Welby Pacheco Lima - Modo de exibição pessoal" guid="{D6ABB145-790F-46D7-B569-3041338F1FB1}" mergeInterval="0" personalView="1" maximized="1" xWindow="-8" yWindow="-8" windowWidth="1616" windowHeight="876" tabRatio="862" activeSheetId="1"/>
    <customWorkbookView name="Reginaldo Xavier dos Santos - Modo de exibição pessoal" guid="{B448B263-BF4A-4B90-83E4-2B86D86FF422}" autoUpdate="1" mergeInterval="5" personalView="1" maximized="1" xWindow="-8" yWindow="-8" windowWidth="1616" windowHeight="876" tabRatio="1000" activeSheetId="2"/>
    <customWorkbookView name="Alessandra Santos Lopes - Modo de exibição pessoal" guid="{0A05C947-EA52-44BB-A339-4AA8EB2F5A7A}" mergeInterval="0" personalView="1" maximized="1" xWindow="-8" yWindow="-8" windowWidth="1616" windowHeight="876" tabRatio="1000" activeSheetId="2"/>
    <customWorkbookView name="Pâmella Evellyn Andrade Augusto - Modo de exibição pessoal" guid="{5CCF4F70-1465-4BFC-BE6E-790880DE93AB}" mergeInterval="0" personalView="1" maximized="1" xWindow="-8" yWindow="-8" windowWidth="1616" windowHeight="886" tabRatio="862" activeSheetId="2"/>
    <customWorkbookView name="Alexandre Luiz da Silva Almeida - Modo de exibição pessoal" guid="{0604B7E0-31FD-4BFF-82A7-3365BC5F0A59}" mergeInterval="0" personalView="1" maximized="1" xWindow="-8" yWindow="-8" windowWidth="1616" windowHeight="876" tabRatio="862" activeSheetId="2"/>
    <customWorkbookView name="Alexandre Lanconi Neto - Modo de exibição pessoal" guid="{2E87CD23-9F3C-4FF2-ACC9-87AE573FB773}" mergeInterval="0" personalView="1" maximized="1" xWindow="-8" yWindow="-8" windowWidth="1616" windowHeight="876" tabRatio="862" activeSheetId="7"/>
    <customWorkbookView name="Ester Graziele da Silva Garcia - Modo de exibição pessoal" guid="{B57A2BA4-F237-4418-8D63-6F20735E3D99}" mergeInterval="0" personalView="1" maximized="1" xWindow="-8" yWindow="-8" windowWidth="1616" windowHeight="876" tabRatio="862" activeSheetId="3"/>
    <customWorkbookView name="Arrailde Oliveira Cavalcante - Modo de exibição pessoal" guid="{EED32482-4289-43B7-A000-361557F20922}" mergeInterval="0" personalView="1" maximized="1" xWindow="-8" yWindow="-8" windowWidth="1616" windowHeight="876" tabRatio="862" activeSheetId="2"/>
    <customWorkbookView name="Henrique Fontes de Souza - Modo de exibição pessoal" guid="{106A9BD6-94DA-437E-A7FB-68D135134433}" mergeInterval="0" personalView="1" maximized="1" xWindow="-8" yWindow="-8" windowWidth="1616" windowHeight="876" tabRatio="862" activeSheetId="2"/>
    <customWorkbookView name="Daniele Teixeira de Lima Marques - Modo de exibição pessoal" guid="{38AC3B9C-09AA-4B22-951C-27309F6F84E7}" mergeInterval="0" personalView="1" maximized="1" xWindow="-8" yWindow="-8" windowWidth="1616" windowHeight="876" tabRatio="862" activeSheetId="2"/>
    <customWorkbookView name="Gisele Cristiane Viveiros - Modo de exibição pessoal" guid="{8BA249FD-D559-430A-AF6F-5DA803436209}" mergeInterval="0" personalView="1" maximized="1" xWindow="-8" yWindow="-8" windowWidth="1616" windowHeight="876" tabRatio="862" activeSheetId="2"/>
    <customWorkbookView name="Caroline Oliveira Batista - Modo de exibição pessoal" guid="{5243BB76-C410-452B-9F55-8D5A721CEA3B}" mergeInterval="0" personalView="1" maximized="1" xWindow="-8" yWindow="-8" windowWidth="1616" windowHeight="876" tabRatio="862" activeSheetId="7"/>
    <customWorkbookView name="Irene Faias - Modo de exibição pessoal" guid="{D3FB89DA-4A9D-4991-BD01-0AD222F1663F}" mergeInterval="0" personalView="1" maximized="1" xWindow="-8" yWindow="-8" windowWidth="1616" windowHeight="876" tabRatio="862" activeSheetId="7"/>
    <customWorkbookView name="Andrea Gomes da Silva Cordeiro - Modo de exibição pessoal" guid="{67C3B617-B409-4DDC-AC87-70776F3BDE60}" mergeInterval="0" personalView="1" maximized="1" xWindow="-8" yWindow="-8" windowWidth="1616" windowHeight="876" tabRatio="86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3" l="1"/>
  <c r="A16" i="3" l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l="1"/>
  <c r="F334" i="3"/>
  <c r="C86" i="3" l="1"/>
  <c r="C102" i="3"/>
  <c r="C122" i="3"/>
  <c r="C132" i="3"/>
  <c r="C145" i="3"/>
  <c r="C257" i="3"/>
  <c r="C285" i="3"/>
  <c r="C289" i="3"/>
  <c r="C299" i="3"/>
  <c r="C300" i="3"/>
  <c r="D102" i="3"/>
</calcChain>
</file>

<file path=xl/sharedStrings.xml><?xml version="1.0" encoding="utf-8"?>
<sst xmlns="http://schemas.openxmlformats.org/spreadsheetml/2006/main" count="994" uniqueCount="538">
  <si>
    <t>RESPONSÁVEL</t>
  </si>
  <si>
    <t>Bristol - Myers Squibb</t>
  </si>
  <si>
    <t>Astrazeneca</t>
  </si>
  <si>
    <t>PPD Development</t>
  </si>
  <si>
    <t>VALOR CONTRATO</t>
  </si>
  <si>
    <t>Dagoberto Callegaro</t>
  </si>
  <si>
    <t>Ricardo Nitrini</t>
  </si>
  <si>
    <t>Flair José Carrilho</t>
  </si>
  <si>
    <t>Marcos Fumio Koyama</t>
  </si>
  <si>
    <t>Wilson Jacob Filho</t>
  </si>
  <si>
    <t>Walter Yukihiko Takahashi</t>
  </si>
  <si>
    <t>Bayer Healthcare</t>
  </si>
  <si>
    <t>Marcello Delano Bronstein</t>
  </si>
  <si>
    <t>Mario Rodrigues Louzã Neto</t>
  </si>
  <si>
    <t>Boheringer</t>
  </si>
  <si>
    <t>Pfizer</t>
  </si>
  <si>
    <t>Glaxo</t>
  </si>
  <si>
    <t>Cristália</t>
  </si>
  <si>
    <t>Covance</t>
  </si>
  <si>
    <t>Schering do Brasil</t>
  </si>
  <si>
    <t>Nº</t>
  </si>
  <si>
    <t>CG</t>
  </si>
  <si>
    <t>Sergio Keidi Kodaira</t>
  </si>
  <si>
    <t>World Response</t>
  </si>
  <si>
    <t>Maria Denise F. Takahashi</t>
  </si>
  <si>
    <t>Elias David Neto</t>
  </si>
  <si>
    <t>Gilda Porta</t>
  </si>
  <si>
    <t>Pharmanet</t>
  </si>
  <si>
    <t>Servier</t>
  </si>
  <si>
    <t>Ricardo Romiti</t>
  </si>
  <si>
    <t>Ana Lucia Lei Munhoz Lima</t>
  </si>
  <si>
    <t>Eli Lilly</t>
  </si>
  <si>
    <t>Silvia Maria Ibidi</t>
  </si>
  <si>
    <t>PPD do Brasil</t>
  </si>
  <si>
    <t>Roberto Freire Santiago Malta</t>
  </si>
  <si>
    <t xml:space="preserve">Roche </t>
  </si>
  <si>
    <t>Remo Susanna Junior</t>
  </si>
  <si>
    <t>Jaques Sztajnbok</t>
  </si>
  <si>
    <t>Lilian Maria Cristofani</t>
  </si>
  <si>
    <t>Vicente Odone Filho</t>
  </si>
  <si>
    <t>Ari Stiel Radu Halpern</t>
  </si>
  <si>
    <t>Adriano Tachibana</t>
  </si>
  <si>
    <t>variável</t>
  </si>
  <si>
    <t>Roche</t>
  </si>
  <si>
    <t>Janssen-Cilag</t>
  </si>
  <si>
    <t>Sanofi-Aventis</t>
  </si>
  <si>
    <t>Johnson &amp; Johnson</t>
  </si>
  <si>
    <t>Alcon Laboratórios</t>
  </si>
  <si>
    <t>Bayer</t>
  </si>
  <si>
    <t>Novartis Biociências</t>
  </si>
  <si>
    <t>Libbs Farmacêutica</t>
  </si>
  <si>
    <t>Quintiles</t>
  </si>
  <si>
    <t>Novo Nordisk Farmacêutica</t>
  </si>
  <si>
    <t>Gilead Sciences</t>
  </si>
  <si>
    <t>Parexel</t>
  </si>
  <si>
    <t>Novo Nordisk</t>
  </si>
  <si>
    <t>Novartis</t>
  </si>
  <si>
    <t>Population Helth</t>
  </si>
  <si>
    <t>Icon Pesquisas Clínicas</t>
  </si>
  <si>
    <t>Nordisk</t>
  </si>
  <si>
    <t>Allergan</t>
  </si>
  <si>
    <t>Eurofarma</t>
  </si>
  <si>
    <t>Alberto José Da Silva Duarte</t>
  </si>
  <si>
    <t>Maria Cassia Jacintho Mendes Corrêa</t>
  </si>
  <si>
    <t>Johnson &amp; Johnson do Brasil</t>
  </si>
  <si>
    <t>Evaldo Stanislau A. De Araujo</t>
  </si>
  <si>
    <t>Irimar De Paula Posso</t>
  </si>
  <si>
    <t>Alberto Azoubel Antunes</t>
  </si>
  <si>
    <t>Antonio Carlos Nogueira</t>
  </si>
  <si>
    <t>Manoel Jacobsen Teixeira</t>
  </si>
  <si>
    <t>Jude Medical</t>
  </si>
  <si>
    <t>Luiz Fernando Onuchic</t>
  </si>
  <si>
    <t>Boehringer</t>
  </si>
  <si>
    <t>Cyro Festa Neto</t>
  </si>
  <si>
    <t>Mead Johnson</t>
  </si>
  <si>
    <t>William Carlos Nahas</t>
  </si>
  <si>
    <t>Esper Georges Kallás</t>
  </si>
  <si>
    <t>W.L. Gore</t>
  </si>
  <si>
    <t>Luiz Augusto Carneiro Dalbuquerque</t>
  </si>
  <si>
    <t>Novartis/Adolfo Lutz</t>
  </si>
  <si>
    <t>Est Clin 102.977-Novart-Inst Adolfo Lutz</t>
  </si>
  <si>
    <t>PPD</t>
  </si>
  <si>
    <t>Est Clin Claf237A23156 - Lim 18-Novarts</t>
  </si>
  <si>
    <t>Janssen</t>
  </si>
  <si>
    <t>Est. Clin. Crfb002Ab02-Oftalmo-Novartis</t>
  </si>
  <si>
    <t>Edmund Chada Baracat</t>
  </si>
  <si>
    <t>Est.Clin. Clin 1275Psy0001-Derm.-Janssen</t>
  </si>
  <si>
    <t>Est Clin Lb1108 - Icr - Libbs</t>
  </si>
  <si>
    <t>Est Clin Nn9535-3744-Ichc-Nordisk</t>
  </si>
  <si>
    <t>Magda Maria Sales Carneiro Sampaio</t>
  </si>
  <si>
    <t>Ludhmila Abrahão Hajjar</t>
  </si>
  <si>
    <t>Luiz Vicente Ribeiro Ferreira Da S Filho</t>
  </si>
  <si>
    <t>Est Clin Ctbm100Dbr01 - Icr - Novartis</t>
  </si>
  <si>
    <t>Est Clin Mo28107 - Ichc - Roche</t>
  </si>
  <si>
    <t>Medpace</t>
  </si>
  <si>
    <t>Est Clin Pci-32765-Mcl-3002-Ichc-Janssen</t>
  </si>
  <si>
    <t>Sanofi</t>
  </si>
  <si>
    <t>Jorge Elias Kalil Filho</t>
  </si>
  <si>
    <t>Joaquim Carlos Rodrigues</t>
  </si>
  <si>
    <t>Claudia Goldenstein Schainberg</t>
  </si>
  <si>
    <t>Est Clin Im101-301 - Ichc - Bristol</t>
  </si>
  <si>
    <t>Clóvis Artur Almeida Da Silva</t>
  </si>
  <si>
    <t>Est Cl Im101301-Ichc-Brist-Clóvis Silva</t>
  </si>
  <si>
    <t>Est Clin Wa 28117-Icr-Roche-Clóvis Silva</t>
  </si>
  <si>
    <t>Est Clin Wa 28118-Icr-Roche-Clóvis Silva</t>
  </si>
  <si>
    <t>Maria Bernadete Dutra Resende</t>
  </si>
  <si>
    <t>DMD-ICHC-PTC</t>
  </si>
  <si>
    <t>Est Clin C25003 - Ichc - Icon</t>
  </si>
  <si>
    <t>Contatti</t>
  </si>
  <si>
    <t>Est Clin 103.387 - Ichc - Contatti</t>
  </si>
  <si>
    <t>Est Clin Iressa - Onco Astrazene</t>
  </si>
  <si>
    <t>Est Clin Ex1250-4080 - Ichc - Nordisk</t>
  </si>
  <si>
    <t>Est Clin M11-352-Ichc-Pharmanet</t>
  </si>
  <si>
    <t>Maria Helena Vaisbich Guimaraes</t>
  </si>
  <si>
    <t>Raptor</t>
  </si>
  <si>
    <t>Est Clin 103.632 - Ichc - Raptor</t>
  </si>
  <si>
    <t>Abbvie</t>
  </si>
  <si>
    <t>Aluisio Augusto Cotrim Segurado</t>
  </si>
  <si>
    <t>Est Clin 103.731 - Ichc - Gilead</t>
  </si>
  <si>
    <t>José Antonio Sanches Jr.</t>
  </si>
  <si>
    <t>Libbs</t>
  </si>
  <si>
    <t>Est Clin M14-225 - Ichc - Abbvie</t>
  </si>
  <si>
    <t>Irene De Lourdes Noronha</t>
  </si>
  <si>
    <t>Est Clin Crad001Abr28T - Ichc - Novartis</t>
  </si>
  <si>
    <t>Grunenthal</t>
  </si>
  <si>
    <t>Est Clin Kf10004/10 - Ichc - Grunenthal</t>
  </si>
  <si>
    <t>Est Clin Crad001A2433 - Ichc - Novartis</t>
  </si>
  <si>
    <t>José Albino Da Paz</t>
  </si>
  <si>
    <t>Est Clin Cfty720D2311 - Ichc - Novartis</t>
  </si>
  <si>
    <t>Est Clin 103.828 - Ichc - Libbs</t>
  </si>
  <si>
    <t>Cintia Cercato</t>
  </si>
  <si>
    <t>Est Clin Bi1218.22 - Ichc - Boehringer</t>
  </si>
  <si>
    <t>Est Clin Registro Gaucher - Icr - Sanofi</t>
  </si>
  <si>
    <t>Est Clin Registro Pompe - Icr - Sanofi</t>
  </si>
  <si>
    <t>Est Clin Csom230B2411-Ichc-Novartis</t>
  </si>
  <si>
    <t>Rosa Ferreira Dos Santos</t>
  </si>
  <si>
    <t>Est Clin Obs13780 - Dune - Lim 18-Sanofi</t>
  </si>
  <si>
    <t>Vanderson Geraldo Rocha</t>
  </si>
  <si>
    <t>Est Clin-C16019-Ichc-Ppd</t>
  </si>
  <si>
    <t>Daiichi</t>
  </si>
  <si>
    <t>Est Clin Achn-490-007 - Ichc - Ppd</t>
  </si>
  <si>
    <t>Leandro Cabral Zacharias</t>
  </si>
  <si>
    <t>Est Clin Gx29176 - Ichc - Roche</t>
  </si>
  <si>
    <t>Est Clin Bay 80-6946/17067- Ichc-Bayer</t>
  </si>
  <si>
    <t>Est Clin Csom230B2412 - Ichc - Novartis</t>
  </si>
  <si>
    <t>Est Clin 14862A - Ichc - Quintiles</t>
  </si>
  <si>
    <t>Jorge David Aivazoglou Carneiro</t>
  </si>
  <si>
    <t>Est Clin 91759 - Grams 86-4875-Inrad</t>
  </si>
  <si>
    <t>Est Clin Loc116340 Glaxosmithkline Ichc</t>
  </si>
  <si>
    <t>Est Clin Cacz885M2301 - Hu - Novartis</t>
  </si>
  <si>
    <t>Antonio Carlos Pastorino</t>
  </si>
  <si>
    <t>Est Clin 0113/11 - Icr - Mead Johnson</t>
  </si>
  <si>
    <t>Est Clin Wa22908-Ichc-Quintiles</t>
  </si>
  <si>
    <t>Est Clin H9B-Mc-Bcdt-Reumato - Parexel</t>
  </si>
  <si>
    <t>Est Clin Embody - Reumato - Parexel</t>
  </si>
  <si>
    <t>Est Clin Cain457F2309 - Reumato-Novartis</t>
  </si>
  <si>
    <t>Arquimedes De Moura Ramos</t>
  </si>
  <si>
    <t>Est Clin A-38-52120-202 - Imrea - Ipsen</t>
  </si>
  <si>
    <t>Est Clin Efc6019 - Endocrino - Sanofi</t>
  </si>
  <si>
    <t>Est Clin 102.578 - Endocrino-Boehringer</t>
  </si>
  <si>
    <t>Est Clin Nn 8022-1839 - Ichc - Nordisk</t>
  </si>
  <si>
    <t>Est Clin 1275.1 - Ichc - Ppd</t>
  </si>
  <si>
    <t>Claudia Da Costa Leite</t>
  </si>
  <si>
    <t>Est Clin Dgd-44-050 - Inrad - Covance</t>
  </si>
  <si>
    <t>Claudio Roberto Cernea</t>
  </si>
  <si>
    <t>Est Clin Exelixis 56 Marcos - Ppd Brasil</t>
  </si>
  <si>
    <t>Decio Mion Junior</t>
  </si>
  <si>
    <t>Est Clin 102.693 - Ichc - Servier</t>
  </si>
  <si>
    <t>Est Clin Benefit-Ext - Bristol</t>
  </si>
  <si>
    <t>Est Clin Crad001Abr27T-Urologia-Novartis</t>
  </si>
  <si>
    <t>Est Clin Tmc435-Tidp16-C216-Ichc-Janssen</t>
  </si>
  <si>
    <t>Est Clin Vx-950Hep3002- Ichc -Janssen</t>
  </si>
  <si>
    <t>Est Clin Cldt600A2414- Icr-Ppd</t>
  </si>
  <si>
    <t>Est Clin Crt047 - Anestesia - Cristália</t>
  </si>
  <si>
    <t>Est Clin Doriped3003-Icr-Janssen</t>
  </si>
  <si>
    <t>Est Clin Doriped3002-Icr-Janssen</t>
  </si>
  <si>
    <t>Est Clin Doriped3001-Icr-Janssen</t>
  </si>
  <si>
    <t>Est Clin Population Health - Incor</t>
  </si>
  <si>
    <t>Est Clin Bayer 100554 - Covance</t>
  </si>
  <si>
    <t>Est Clin Otsuka 156-10-291-Lim29 Covance</t>
  </si>
  <si>
    <t>Est Clin 0095/11- Ichc-St Jude Medical</t>
  </si>
  <si>
    <t>Marcel Cerqueira Cesar Machado</t>
  </si>
  <si>
    <t>Est Clin Step - Fígado - Bayer</t>
  </si>
  <si>
    <t>Est Clin Csom230C2305-Endocrino-Novartis</t>
  </si>
  <si>
    <t>Est Clin Csom230C2402 - Endocrino-Novart</t>
  </si>
  <si>
    <t>Est Clin Csom230D2401-Ichc - Novartis</t>
  </si>
  <si>
    <t>Est Clin Ptc124-Gd-020-Dmd-Ichc-Ptc</t>
  </si>
  <si>
    <t>Est Clin 103.023 - Ipq - Pfizer</t>
  </si>
  <si>
    <t>Pedro Puech-Leao</t>
  </si>
  <si>
    <t>Est Clin Great - Ichc - W.L. Gore</t>
  </si>
  <si>
    <t>Est Clin C-09-001- Oftalmo - Alcon</t>
  </si>
  <si>
    <t>Est Clin Rdg 10-282-Oftalmo-Alcon</t>
  </si>
  <si>
    <t>Est Clin C10040-Ichc-Alcon</t>
  </si>
  <si>
    <t>Renata Cantisani Di Francesco</t>
  </si>
  <si>
    <t>Est Clin Ketop_L_03102 - Otorrino-Sanofi</t>
  </si>
  <si>
    <t>Richard Louis Voegels</t>
  </si>
  <si>
    <t>Est Clin Jjmb-Acc-01-11-Otor.-Johnson</t>
  </si>
  <si>
    <t>Est Clin Sma09-26 - Oftalmo - Alcon</t>
  </si>
  <si>
    <t>Est Clin Dist.Tec-Inrad-World Response</t>
  </si>
  <si>
    <t>Silvia Maria De Oliveira Tittan</t>
  </si>
  <si>
    <t>Est Clin Comfort-Ml 21467-Nefro-Roche</t>
  </si>
  <si>
    <t>Est Clin 04-0-199 - Hu - Ppd</t>
  </si>
  <si>
    <t>Tarcisio Eloy Pessoa De Barros Filho</t>
  </si>
  <si>
    <t>Est Clin Rised_L_01930 Iot - Sanofi</t>
  </si>
  <si>
    <t>Janssen Pesquisas Clínicas</t>
  </si>
  <si>
    <t>Astrazeneca Pesquisas Clínicas</t>
  </si>
  <si>
    <t>Est Clin Sygma 2 - Icr - Astrazeneca</t>
  </si>
  <si>
    <t>Est Clin D513Bc00001 - Ichc - Endocrino</t>
  </si>
  <si>
    <t>Luiz Roberto Salgado</t>
  </si>
  <si>
    <t>Est Clin Csom230B2406-Endocrino-Novartis</t>
  </si>
  <si>
    <t>Beaufour</t>
  </si>
  <si>
    <t>Est Clin Sagit-Ichc-Endocrino-Beaufour</t>
  </si>
  <si>
    <t>Est Clin Conqol- Janssen- Louzã</t>
  </si>
  <si>
    <t>Est Clin D3461C00004-Ichc-Reumatologia</t>
  </si>
  <si>
    <t>Est Clin Csom230B2219-Ichc-Endocrino</t>
  </si>
  <si>
    <t>Est Clin Cain457Abr01 - Ichc - Dermato</t>
  </si>
  <si>
    <t>Aerta Pharma</t>
  </si>
  <si>
    <t>Est Clin Ace-Cl-007-Ichc-Hemato-Acerta</t>
  </si>
  <si>
    <t>Biomerieux</t>
  </si>
  <si>
    <t>Est Clin Tmc435Hpc4012-Ichc-Mi-Janssen</t>
  </si>
  <si>
    <t>Quark</t>
  </si>
  <si>
    <t>Est Clin Regift - Ichc - Quark</t>
  </si>
  <si>
    <t>Sonia Maria Dozzi Brucki</t>
  </si>
  <si>
    <t>Est Clin 14861B - Ichc - Neuro- H.Lundek</t>
  </si>
  <si>
    <t>H. Lundek</t>
  </si>
  <si>
    <t>Rosa Maria Rodrigues Pereira</t>
  </si>
  <si>
    <t>Wyeth</t>
  </si>
  <si>
    <t>Est Clin Pfizer Wi176466 - Iot - Wyeth</t>
  </si>
  <si>
    <t>Expedito José De Albuquerque Luna</t>
  </si>
  <si>
    <t>Est Clin Zika - Imt - Lim52 - Biomerieux</t>
  </si>
  <si>
    <t>Mundpharma</t>
  </si>
  <si>
    <t>Est Clin 104.217-Ichc-Neuro-Mundipharma</t>
  </si>
  <si>
    <t>Est Clin Tmc435Hpc4013 - ICHC - Janssen</t>
  </si>
  <si>
    <t>EISAI</t>
  </si>
  <si>
    <t>Est Clin Gx29639-Ichc-Oftalmo-Roche</t>
  </si>
  <si>
    <t>Est Clin Gx29633-Ichc-Oftalmo-Roche</t>
  </si>
  <si>
    <t>Est Clin B3D-Mc-B026-Reumato-Quintiles</t>
  </si>
  <si>
    <t>Est Clin Bo25323 - ICHC - Roche</t>
  </si>
  <si>
    <t>Est Clin 104038-Ichc-Endocrino-Eurofarma</t>
  </si>
  <si>
    <t>Est Clin A3921104 - Icr - Pfizer</t>
  </si>
  <si>
    <t>Est Clin Wa29231 - Icr - Roche</t>
  </si>
  <si>
    <t>Est Clin Adapt - Ichc - Dermato - Sanofi</t>
  </si>
  <si>
    <t>Merck</t>
  </si>
  <si>
    <t>Est Clin Mk-3475-204-0366-Hemato-Merck</t>
  </si>
  <si>
    <t>Est Clin Lps13649-Ichc-Neuro-Sanofi</t>
  </si>
  <si>
    <t>Est Clin Cnto1275Crd3003-Gastro-Parexel</t>
  </si>
  <si>
    <t>Est Clin E5501-G000-310-Gastro-Eisai</t>
  </si>
  <si>
    <t>Giuliana Stravinskas Durigon</t>
  </si>
  <si>
    <t>F. Hoffman</t>
  </si>
  <si>
    <t>Est Clin 104.145 - Icr - F. Hoffman</t>
  </si>
  <si>
    <t>Est Clin Zoster 104.361-Geriatria-Glaxo</t>
  </si>
  <si>
    <t>Est Clin M14-031-Ichc-Hemato-Abbvie</t>
  </si>
  <si>
    <t>Est Clin Nsmm-5001 - Ichc - Hemato - Ppd</t>
  </si>
  <si>
    <t>Est Clin Cinc424A2353-Hemato-Novartis</t>
  </si>
  <si>
    <t>Est Clin 104.360-Ichc-Endocrino-Novartis</t>
  </si>
  <si>
    <t>Marcio Carlos Machado</t>
  </si>
  <si>
    <t>Est Clin 104.474-Ichc-Dermato-Unilever</t>
  </si>
  <si>
    <t>Unilever</t>
  </si>
  <si>
    <t>Est Clin 104.108 - Icr - Janssen</t>
  </si>
  <si>
    <t>Est Clin Loop - Ichc - Reumato - Abbvie</t>
  </si>
  <si>
    <t>Est Clin Glp116174 - Endocrino - Glaxo</t>
  </si>
  <si>
    <t>Est Clin A8851008 - Icr - Icon</t>
  </si>
  <si>
    <t>Est Clin Mk-8962-043-0015 - Icr - Merck</t>
  </si>
  <si>
    <t>Est Clin Alxn1210-Pnh-Hemato-Quintiles</t>
  </si>
  <si>
    <t>Est Clin Re-Covery Tvp/Ep-Ichc-Parexel</t>
  </si>
  <si>
    <t>FM / HCFMUSP</t>
  </si>
  <si>
    <t>Est Clin D-Fr-52120-223-Ichc-Uro-Covance</t>
  </si>
  <si>
    <t>Shionogi</t>
  </si>
  <si>
    <t>Est Clin Credible-Ichc-Uro-Shionogi</t>
  </si>
  <si>
    <t>Est Clin Zoster 056-Ichc-Geriatria-Glaxo</t>
  </si>
  <si>
    <t>Fractyl</t>
  </si>
  <si>
    <t>Est Clin 104.554 - Endocrino - Fractyl</t>
  </si>
  <si>
    <t>Eduardo Guimarães Hourneaux De Moura</t>
  </si>
  <si>
    <t>Est Clin 104.554 - Endoscopia - Fractyl</t>
  </si>
  <si>
    <t>Est Clin 4062 - Ichc - Gastro - Abbvie</t>
  </si>
  <si>
    <t>Est Clin Zoster 067-Ichc-Geriatria-Glaxo</t>
  </si>
  <si>
    <t>Acerta</t>
  </si>
  <si>
    <t>Est Clin Ma30143 - Ichc - Neuro - Roche</t>
  </si>
  <si>
    <t>Est Clin Efc14153 - Icr - Sanofi</t>
  </si>
  <si>
    <t>Astellas</t>
  </si>
  <si>
    <t>Cláudia Pinto Marques Souza De Oliveira</t>
  </si>
  <si>
    <t>Est Clin Clbh589D2222-Hemato-Novartis</t>
  </si>
  <si>
    <t>Est Clin Ace-Ly-308-Hemato-Acerta</t>
  </si>
  <si>
    <t>Est Clin H9X-Mc-Gbgc-Endocrino-Eli Lilly</t>
  </si>
  <si>
    <t>Gelnex</t>
  </si>
  <si>
    <t>Est Clin 104.068-Ichc-Dermato-Gelnex</t>
  </si>
  <si>
    <t>Est Clin Efc15246-Ichc-Hemato-Sanofi</t>
  </si>
  <si>
    <t>Est Clin Scored-Ichc-Endocrino - Sanofi</t>
  </si>
  <si>
    <t>Est Clin 104826 - Ichc-Gastro-Allergan</t>
  </si>
  <si>
    <t>Edmar Zanoteli</t>
  </si>
  <si>
    <t>Est Clin Bp39056-Ichc-Neuro-F. Hoffmann</t>
  </si>
  <si>
    <t>Est Clin Du176B-Dus12-Icr-Hem.-Daliichi</t>
  </si>
  <si>
    <t>Maria Elizabeth Rossi Da Silva</t>
  </si>
  <si>
    <t>Est Clin Obs15151-Ichc-Endocrino-Sanofi</t>
  </si>
  <si>
    <t>Est Clin Glargl08200-Ichc-Endoc-Sanofi</t>
  </si>
  <si>
    <t>Mario Guimarães Pessoa</t>
  </si>
  <si>
    <t>Est Clin M16-156-Ichc-Gastro-Abbvie</t>
  </si>
  <si>
    <t>Est Clin 54767414Amy3001-Ichc-Hem.-Jans</t>
  </si>
  <si>
    <t>Amryt</t>
  </si>
  <si>
    <t>Est Clin Ease - Icr - Amryt</t>
  </si>
  <si>
    <t>Marcelo Zugaib</t>
  </si>
  <si>
    <t>Est Clin Expect-Obstetrícia-Novo Nordisk</t>
  </si>
  <si>
    <t>Est Clin M16-177 - Dermato - Abbvie</t>
  </si>
  <si>
    <t>Est Clin Registry - Neuro - Sanofi</t>
  </si>
  <si>
    <t>Est Clin Ptc124-Gd-041-Dmd-Neuro-Ptc</t>
  </si>
  <si>
    <t>Est Clin C25004 - Icr - Quintiles</t>
  </si>
  <si>
    <t>Est Clin Go39942-Ichc-Hemato-Covance</t>
  </si>
  <si>
    <t>Inventiv</t>
  </si>
  <si>
    <t>Est Clin 28431754Dia3018 - Icr - Janssen</t>
  </si>
  <si>
    <t>Est Clin 105.037 - Icr - Biomerieux</t>
  </si>
  <si>
    <t>Est Clin K-877-302-Endocrino-Quintiles</t>
  </si>
  <si>
    <t>GMP Orphan</t>
  </si>
  <si>
    <t>Est Clin Chelate - Neuro - Gmp Orphan</t>
  </si>
  <si>
    <t>Est Clin Cabl0001A2301-Hemato-Novartis</t>
  </si>
  <si>
    <t>Est Clin M15-554-Ichc-Reumato-Abbvie</t>
  </si>
  <si>
    <t>Est Clin Pfizer A3921165-Icr-Inventiv</t>
  </si>
  <si>
    <t>Viracta</t>
  </si>
  <si>
    <t>Est Clin 105.112 - Hemato - Viracta</t>
  </si>
  <si>
    <t>Takeda</t>
  </si>
  <si>
    <t>Est Clin Ndmm-5004-Ichc-Hemato-Takeda</t>
  </si>
  <si>
    <t>Luciana Parente Costa Seguro</t>
  </si>
  <si>
    <t>Est Clin 205646 - Ichc - Reumato - Gsk</t>
  </si>
  <si>
    <t>Amgen</t>
  </si>
  <si>
    <t>Est Clin 105.056 - Ichc - Hemato - Amgen</t>
  </si>
  <si>
    <t>Inc Research</t>
  </si>
  <si>
    <t>Est Clin I4V-Mc-Jain-Dermato-Eli Lilly</t>
  </si>
  <si>
    <t>Boston Cientific</t>
  </si>
  <si>
    <t>Est Clin 105.139- Ichc-Endoscopia-Boston</t>
  </si>
  <si>
    <t>Est Clin Chronos-4 - Ichc-Hemato - Bayer</t>
  </si>
  <si>
    <t>Est Clin Cljc242A2201J-Gastro-Novartis</t>
  </si>
  <si>
    <t>Est Clin A3921145 - Icr - Inventiv</t>
  </si>
  <si>
    <t>Est Clin Mn39159 - Ichc - Neuro - Roche</t>
  </si>
  <si>
    <t>Marco Kawamura Demange</t>
  </si>
  <si>
    <t>Est Clin 105.200 - Iot - Johnson</t>
  </si>
  <si>
    <t>Est Clin Obs15459-Ichc-Endocrino-Sanofi</t>
  </si>
  <si>
    <t>Est Clin Cetb115J2411-Hemato-Novartis</t>
  </si>
  <si>
    <t>José Otavio Costa Auler Junior</t>
  </si>
  <si>
    <t>Hcor</t>
  </si>
  <si>
    <t>Est Clin Basics-Ichc-Anestesiologia-Hcor</t>
  </si>
  <si>
    <t>Est Clin 105.252-Ichc-Gastro-Intercept</t>
  </si>
  <si>
    <t>Intercept</t>
  </si>
  <si>
    <t>Est Clin 105.303-Ichc-Gastro-Intercept</t>
  </si>
  <si>
    <t>Est Clin 105.313-Ichc-Gastro-Intercept</t>
  </si>
  <si>
    <t>Est Clin Gr40398-Ichc-Oftalmo-Roche</t>
  </si>
  <si>
    <t>Est Clin Lts14424 - Icr - Sanofi</t>
  </si>
  <si>
    <t>Est Clin Ex9536-4388-Endocrino-Nordisk</t>
  </si>
  <si>
    <t>Pedro Francisco Giavina-Bianchi Junior</t>
  </si>
  <si>
    <t>Est Clin D3250R00045-Imuno-Astrazeneca</t>
  </si>
  <si>
    <t>Est Clin Wn29922-Ichc-Neuro-Roche</t>
  </si>
  <si>
    <t>Thais Guimaraes</t>
  </si>
  <si>
    <t>Phc Pharma</t>
  </si>
  <si>
    <t>Est Clin 105.219-Ichc-Sccih-Phc Pharma</t>
  </si>
  <si>
    <t>Iqvia</t>
  </si>
  <si>
    <t>Est Clin Cogmax-Ichc-Gineco-Eurofarma</t>
  </si>
  <si>
    <t>Rosana Camara Agondi Leite</t>
  </si>
  <si>
    <t>Est Clin Cqge031C2302-Imuno-Novartis</t>
  </si>
  <si>
    <t>Bruno Gualano</t>
  </si>
  <si>
    <t>Nagase</t>
  </si>
  <si>
    <t>Est Clin 105.482-Ichc-Reumato-Nagase</t>
  </si>
  <si>
    <t>Est Clin Bp39859-Icr-Iqvia</t>
  </si>
  <si>
    <t>Kette Dualibi Ramos Valente</t>
  </si>
  <si>
    <t>Prati Donaduzzi</t>
  </si>
  <si>
    <t>Est Clin 105.497-Ipq-Prati Donaduzzi</t>
  </si>
  <si>
    <t>Regina Matsunaga Martins</t>
  </si>
  <si>
    <t>Ultragenyx</t>
  </si>
  <si>
    <t>Estclin Ux023-Cl401-Endocrino-Ultragenyx</t>
  </si>
  <si>
    <t>Est Clin Alxn1210-Pnh-Inc Research</t>
  </si>
  <si>
    <t>Gamida</t>
  </si>
  <si>
    <t>Est Clin 105.398-Ichc-Hemato-Gamida</t>
  </si>
  <si>
    <t xml:space="preserve">Pharmaceutical Research </t>
  </si>
  <si>
    <t>Est Clin 105.456 - Hemato-Pharmaceutical</t>
  </si>
  <si>
    <t>Est Clin Cseg101A2301- Hemato - Novartis</t>
  </si>
  <si>
    <t>Baxalta</t>
  </si>
  <si>
    <t>Est Clin 105.469 - Hemato - Baxalta</t>
  </si>
  <si>
    <t>Est Clin 105.405 - Icr - Gamida</t>
  </si>
  <si>
    <t>Est Clin Bn40703-Icr-Roche</t>
  </si>
  <si>
    <t>Helena Paula Brentani</t>
  </si>
  <si>
    <t>Est Clin Cl3-95008-001-Ipq-Servier</t>
  </si>
  <si>
    <t>Est Clin Cl3-95008-002-Ipq-Servier</t>
  </si>
  <si>
    <t>Onconova</t>
  </si>
  <si>
    <t>Est Clin 04-30 - Ichc-Hemato-Onconova</t>
  </si>
  <si>
    <t>Est Clin 021FSGS16010-ICHC-Nefro Iqvia</t>
  </si>
  <si>
    <t>Tânia Aparecida Sartori Sanchez Bachega</t>
  </si>
  <si>
    <t>Millendo</t>
  </si>
  <si>
    <t>Est Clin ATR-101-202-Endocrino-Millendo</t>
  </si>
  <si>
    <t>Est Clin 20187300-Ichc-Hemato-Amgen</t>
  </si>
  <si>
    <t>Anna Sara Shafferman Levin</t>
  </si>
  <si>
    <t>Est Clin 73763989Hpb2001-Ichc-Mi-Janssen</t>
  </si>
  <si>
    <t>Sarepta</t>
  </si>
  <si>
    <t>Est Clin 20187301-Ichc-Hemato-Amgen</t>
  </si>
  <si>
    <t>Est Clin Cseg101Abr02-Hemato-Novartis</t>
  </si>
  <si>
    <t>Berenice Bilharinho De Mendonca</t>
  </si>
  <si>
    <t>Est Clin Clci699C2X01B-Ichc-Endoc.Novart</t>
  </si>
  <si>
    <t>Est Clin 4658-407 - Icr - Ppd</t>
  </si>
  <si>
    <t>Est Clin I8F-Mc-Gpgn-Endocrino-Eli Lilly</t>
  </si>
  <si>
    <t>Est Clin Abx464-401-Ichc-Imuno-Parexel</t>
  </si>
  <si>
    <t>Est Clin 214094-Ichc-Imunologia-Gsk</t>
  </si>
  <si>
    <t>Est Clin Vac89220Hpx3002-Imunol.-Janssen</t>
  </si>
  <si>
    <t>Est Clin V503-049-Ichc-Imunologia-Merck</t>
  </si>
  <si>
    <t>Est Clin Measure-Ad-Ichc-Dermato-Abbvie</t>
  </si>
  <si>
    <t>Est Clin Cljn452D12201C-Gastro-Novartis</t>
  </si>
  <si>
    <t>Karina Lucio de Medeiros Bastos</t>
  </si>
  <si>
    <t xml:space="preserve">Sanofi </t>
  </si>
  <si>
    <t>Est Clin Pir16183-Asmd-Icr-Sanofi</t>
  </si>
  <si>
    <t>Ricardo Vieira Carlos</t>
  </si>
  <si>
    <t>Est Clin Mk-8616-169-Icr-Merck</t>
  </si>
  <si>
    <t>Est Clin Ace-Cl-311-Ichc-Hemato-Acerta</t>
  </si>
  <si>
    <t>Est Clin Ccfz533A2201-Ichc-Uro-Novartis</t>
  </si>
  <si>
    <t>Est Clin I8F-Mcgphk-Ichc-Indocr.Eli Lily</t>
  </si>
  <si>
    <t>Iss/Gsk 213106 - Ichc - Reumato - Gsk</t>
  </si>
  <si>
    <t>Thiago Junqueira Avelino da Silva</t>
  </si>
  <si>
    <t>Est Clin Pr16586-3301902-La-Geriat-Merck</t>
  </si>
  <si>
    <t>Est Clin 105.892 - Ichc - Libbs</t>
  </si>
  <si>
    <t>Est Clin Cmbg453B12301-Hemato-Novartis</t>
  </si>
  <si>
    <t>Est Clin Cseg101A2203-Hemato-Novartis</t>
  </si>
  <si>
    <t>Est Clin Cain457Q12301-Nefro-Novartis</t>
  </si>
  <si>
    <t>Chong Ae Kim</t>
  </si>
  <si>
    <t>Bmn111-502 - Icr - Icon</t>
  </si>
  <si>
    <t>Biomarin</t>
  </si>
  <si>
    <t>Est Clin Bmn270-301-Ichc-Hemato-Biomarin</t>
  </si>
  <si>
    <t>Angelina Maria Martins Lino</t>
  </si>
  <si>
    <t>Est Clin105.959-Neuro-Pharmaceu.Research</t>
  </si>
  <si>
    <t>Giorgione Leite De Freitas Batista</t>
  </si>
  <si>
    <t>Est Clin 42756493Can2002-Icr-Janssen</t>
  </si>
  <si>
    <t>Est Clin Ca41705-Ichc-Nefro-Roche</t>
  </si>
  <si>
    <t>PTC Therapeutics</t>
  </si>
  <si>
    <t>Est Clin Ptc124-Gd-025-Dmd-Neuro-Ptc</t>
  </si>
  <si>
    <t>Est Clin Ag348-C-011-Ichc-Hemato-Covance</t>
  </si>
  <si>
    <t>Regeneron</t>
  </si>
  <si>
    <t>Est Clin R10933-10987-Cov-2067-Regeneron</t>
  </si>
  <si>
    <t>Juliana Folloni Fernandes</t>
  </si>
  <si>
    <t>Blanchard</t>
  </si>
  <si>
    <t>Est Clin Lft-304 - Icr - Blanchard</t>
  </si>
  <si>
    <t>Est Clin Bmn270-303-Ichc-Hemato-Biomarin</t>
  </si>
  <si>
    <t>Est Clin 106.038-Ichc-Uro-Astrazeneca</t>
  </si>
  <si>
    <t>Kantar</t>
  </si>
  <si>
    <t>Est Clin Obs15591-Ichc-Dermato-Kantar</t>
  </si>
  <si>
    <t>Est Clin 119-0337 - Icr-Boehringer</t>
  </si>
  <si>
    <t>Est Clin Mk-4482-002-0152-Imuno-Merck</t>
  </si>
  <si>
    <t>Est Clin Gr41987-Ichc-Oftalmo-Roche</t>
  </si>
  <si>
    <t>Est Clin Misp#60384-Ichc-Lim 52-Schering</t>
  </si>
  <si>
    <t>Est Clin Bn42082 - Ichc - Neuro - Roche</t>
  </si>
  <si>
    <t>Est Clin Bn42083-Ichc-Neuro-Roche</t>
  </si>
  <si>
    <t>Est Clin Clnp023A2301-Ichc-Nefro-Novarts</t>
  </si>
  <si>
    <t>Est Clin Wa41937-Ichc-Nefro-Roche</t>
  </si>
  <si>
    <t>Est Clin Estudo Align-Ichc-Iqvia</t>
  </si>
  <si>
    <t>Est Clin D7551C00001-Nefro-Astrazeneca</t>
  </si>
  <si>
    <t>Apellis Pharmaceuticals</t>
  </si>
  <si>
    <t>Est Clin Apl-C3G-204-Ichc-Nefro-Apellis</t>
  </si>
  <si>
    <t>Mcneil Panama</t>
  </si>
  <si>
    <t xml:space="preserve">Est Clin Cnto1959Pso4014-Dermato-Mcneil </t>
  </si>
  <si>
    <t>Est Clin 106.689-Ichc-Hemato-Abbvie</t>
  </si>
  <si>
    <t>Est Clin 232Sm203 - Icr - Iqvia</t>
  </si>
  <si>
    <t>Frederico Mennucci De Haidar Jorge</t>
  </si>
  <si>
    <t>Est Clin Meridian-Ichc-Neuro-Apellis</t>
  </si>
  <si>
    <t>Est Clin Wn42171 - Ichc - Neuro - Roche</t>
  </si>
  <si>
    <t>Senseutics</t>
  </si>
  <si>
    <t>Est Clin Vatic-0101-Imuno-Senseutics</t>
  </si>
  <si>
    <t>Heraldo Possolo De Souza</t>
  </si>
  <si>
    <t xml:space="preserve">BOH </t>
  </si>
  <si>
    <t>Est Clin Boh-Br-01-Ic-Emergência Clínica</t>
  </si>
  <si>
    <t>Est Clin Dialize-Ichc-Nefro-Astrazeneca</t>
  </si>
  <si>
    <t>Est Clin Bo42354 - Icr - Roche</t>
  </si>
  <si>
    <t>Est Clin Cqge031C2302E1-Imuno-Novartis</t>
  </si>
  <si>
    <t>Est Clin Lb2002-Ichc-Hemato-Libbs</t>
  </si>
  <si>
    <t>Est Clin Ace-Ly-312-Ichc-Hemato-Acerta</t>
  </si>
  <si>
    <t>Est Clin Bo42353-Ichc-Uro-Roche</t>
  </si>
  <si>
    <t>Est Clin Medici-Ichc-Hemato-Abbie</t>
  </si>
  <si>
    <t>Maria José Carvalho Carmona</t>
  </si>
  <si>
    <t>Univ. Laval</t>
  </si>
  <si>
    <t>Est Clin Hemotion- Ichc-Anest Univ-Laval</t>
  </si>
  <si>
    <t>JBS</t>
  </si>
  <si>
    <t>Est Clin 106.373 - Ichc - Reumato - Jbs</t>
  </si>
  <si>
    <t>Est Clin Ofelia - Icr - Iqvia</t>
  </si>
  <si>
    <t>Est Cl Nn9931-4553-Ichc-Gastro-N.Nordisk</t>
  </si>
  <si>
    <t>Est Clin Prc-2021/02102-Hemato-Medpace</t>
  </si>
  <si>
    <t>Est Clin Pt 4593/021-Ichc-Hemato-Medpace</t>
  </si>
  <si>
    <t xml:space="preserve">Labcorp </t>
  </si>
  <si>
    <t>Est Clin D4325C00001-Nefro-Astrazeneca</t>
  </si>
  <si>
    <t>Sirio Libanês</t>
  </si>
  <si>
    <t>Est Clin 106.399-Ichc-P.S-Sírio Libanês</t>
  </si>
  <si>
    <t>Eduardo Magalhães Rego</t>
  </si>
  <si>
    <t>Est Clin 106.400-Ichc-Hemato-Astellas</t>
  </si>
  <si>
    <t>Est Clin Clnp023B12301-Ic-Nefro-Novartis</t>
  </si>
  <si>
    <t>Est Clin Cctl019Bbr01 - Icr - Novartis</t>
  </si>
  <si>
    <t>Est Clin Edp 938-103-Ichc-Hemato-Ppd</t>
  </si>
  <si>
    <t>Est Clin M20-247-Ichc-Hemato-Abbvie</t>
  </si>
  <si>
    <t>Est Clin Krt-232-101-Ichc-Hemato-Paresel</t>
  </si>
  <si>
    <t xml:space="preserve">Biogen </t>
  </si>
  <si>
    <t>Est Clin 106.416-Ichc-Neuro-Biogen</t>
  </si>
  <si>
    <t>Helio Helks</t>
  </si>
  <si>
    <t xml:space="preserve">Amgen </t>
  </si>
  <si>
    <t>Est Clin 20140106 - Icr - Amgen</t>
  </si>
  <si>
    <t>Luciana Maria Mattei De Arruda Campos</t>
  </si>
  <si>
    <t>Est Clin Wa42985 - Icr - Roche</t>
  </si>
  <si>
    <t xml:space="preserve">Maria Fernanda Bádue Pereira </t>
  </si>
  <si>
    <t>Est Clin Gsk Viiv 215226 - Icr - Ppd</t>
  </si>
  <si>
    <t xml:space="preserve">Vicente Odone Filho </t>
  </si>
  <si>
    <t>Est Clin 20180130 - Icr - Amgen</t>
  </si>
  <si>
    <t>Mariana Hollanda Martins Da Rocha</t>
  </si>
  <si>
    <t>Est Clin Asp-Rev-01-Transp.Intest Takeda</t>
  </si>
  <si>
    <t>ESTUDOS CLÍNICOS</t>
  </si>
  <si>
    <t>PATROCINADOR</t>
  </si>
  <si>
    <t>Est Clin 106.539-Ichc-Hemato-Takeda</t>
  </si>
  <si>
    <t>Est Clin 106.525 - Icr-Ultragenyx</t>
  </si>
  <si>
    <t>Est Clin Mn38159-Ichc-Neuro-Roche</t>
  </si>
  <si>
    <t>Est Clin 207959-Ichc-Imuno-Glaxo</t>
  </si>
  <si>
    <t>Est Clin 232Sm302 - Icr - Neuro - Biogen</t>
  </si>
  <si>
    <t>Est Clin Ag348-C-017-Ichc-Labcorp</t>
  </si>
  <si>
    <t>Est Clin Apl2-C3G-310-Ichc-Nefro-Apellis</t>
  </si>
  <si>
    <t>Est Cln Crn00808-09-Endocrino-Resolution</t>
  </si>
  <si>
    <t>Resolution</t>
  </si>
  <si>
    <t>Est Clin X9001302-Ichc-Hemato-Pfizer</t>
  </si>
  <si>
    <t>Est Clin Gs-Us-528-9023-Ich-Imuno-Gilead</t>
  </si>
  <si>
    <t>Est Clin 106.355-Ichc-Gastro-Inventiva</t>
  </si>
  <si>
    <t>Est Clin Dmx-200-301-Ichc-Nefro-Iqvia</t>
  </si>
  <si>
    <t>Gilead</t>
  </si>
  <si>
    <t xml:space="preserve">Iventiva Pharmaceuticals </t>
  </si>
  <si>
    <t>Est Clin Cabl001A2001B-Hemato-Novartis</t>
  </si>
  <si>
    <t>Est Clin Clnp023A2002B-Nefro-Novartis</t>
  </si>
  <si>
    <t>Est Cln 106639 Endoscopia-Elektromedizin</t>
  </si>
  <si>
    <t>Elektromedizin</t>
  </si>
  <si>
    <t>Est Clin Ag348-C-018-Ichc-Hemato-Labcorp</t>
  </si>
  <si>
    <t>Est Clin M19-063-Ichc-Hemato-Abbvie</t>
  </si>
  <si>
    <t>Total dos Estudos Clínicos no HC FMUSP em Dezembro - 2022</t>
  </si>
  <si>
    <t>Estudos Clínicos Ativos Posição em 31 de dezembro de 2022</t>
  </si>
  <si>
    <t>EST CLIN CL3-05179-002-ICHC-NEFRO-SERVIE</t>
  </si>
  <si>
    <t>Notco</t>
  </si>
  <si>
    <t>Est Cli 106.708-Ichc-Endocrino-Eli Lilly</t>
  </si>
  <si>
    <t>Est Clin Cl3-05179-002-Ichc-Nefro-Servie</t>
  </si>
  <si>
    <t>Est Clin 106767 - Ichc - Reumato - Notco</t>
  </si>
  <si>
    <t>Est Clin Ag348-C-020-Ichc-Hemato-Ppd</t>
  </si>
  <si>
    <t>Est Clin Mk-1026-003-0303-Hemato-Merck</t>
  </si>
  <si>
    <t>Est Clin Ker050-Mf-301-Ichc-Hemato-Iqvia</t>
  </si>
  <si>
    <t>Est Clin Gbt2104-Ichc-Hemato-Ppd</t>
  </si>
  <si>
    <t>Est Clin Gbt2104-132-Ichc-Hemato-Ppd</t>
  </si>
  <si>
    <t>Est Clingbt2104-133-Ichc-Hemato-Ppd</t>
  </si>
  <si>
    <t>Est Clin 64007957Mmy3005-Hemato-Janssen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</si>
</sst>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[$€-2]* #,##0.00_);_([$€-2]* \(#,##0.00\);_([$€-2]* &quot;-&quot;??_)"/>
  </numFmts>
  <fonts count="8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Verdana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0">
    <xf numFmtId="0" fontId="0" fillId="0" borderId="0"/>
    <xf numFmtId="166" fontId="75" fillId="0" borderId="0" applyFont="0" applyFill="0" applyBorder="0" applyAlignment="0" applyProtection="0"/>
    <xf numFmtId="164" fontId="80" fillId="0" borderId="0" applyFont="0" applyFill="0" applyBorder="0" applyAlignment="0" applyProtection="0"/>
    <xf numFmtId="0" fontId="78" fillId="0" borderId="0"/>
    <xf numFmtId="0" fontId="80" fillId="0" borderId="0"/>
    <xf numFmtId="0" fontId="7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3" fillId="0" borderId="0"/>
    <xf numFmtId="165" fontId="73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3" fillId="0" borderId="0" applyFont="0" applyFill="0" applyBorder="0" applyAlignment="0" applyProtection="0"/>
    <xf numFmtId="43" fontId="83" fillId="0" borderId="0" applyFont="0" applyFill="0" applyBorder="0" applyAlignment="0" applyProtection="0"/>
    <xf numFmtId="0" fontId="72" fillId="0" borderId="0"/>
    <xf numFmtId="0" fontId="71" fillId="0" borderId="0"/>
    <xf numFmtId="0" fontId="70" fillId="0" borderId="0"/>
    <xf numFmtId="43" fontId="70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6" fillId="0" borderId="0"/>
    <xf numFmtId="43" fontId="66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65" fillId="0" borderId="0"/>
    <xf numFmtId="43" fontId="65" fillId="0" borderId="0" applyFont="0" applyFill="0" applyBorder="0" applyAlignment="0" applyProtection="0"/>
    <xf numFmtId="0" fontId="64" fillId="0" borderId="0"/>
    <xf numFmtId="43" fontId="64" fillId="0" borderId="0" applyFont="0" applyFill="0" applyBorder="0" applyAlignment="0" applyProtection="0"/>
    <xf numFmtId="0" fontId="63" fillId="0" borderId="0"/>
    <xf numFmtId="43" fontId="63" fillId="0" borderId="0" applyFont="0" applyFill="0" applyBorder="0" applyAlignment="0" applyProtection="0"/>
    <xf numFmtId="0" fontId="62" fillId="0" borderId="0"/>
    <xf numFmtId="43" fontId="62" fillId="0" borderId="0" applyFont="0" applyFill="0" applyBorder="0" applyAlignment="0" applyProtection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43" fontId="73" fillId="0" borderId="0" applyFont="0" applyFill="0" applyBorder="0" applyAlignment="0" applyProtection="0"/>
    <xf numFmtId="0" fontId="86" fillId="0" borderId="0"/>
    <xf numFmtId="0" fontId="52" fillId="0" borderId="0"/>
    <xf numFmtId="0" fontId="73" fillId="0" borderId="0"/>
    <xf numFmtId="0" fontId="51" fillId="0" borderId="0"/>
    <xf numFmtId="0" fontId="51" fillId="0" borderId="0"/>
    <xf numFmtId="0" fontId="50" fillId="0" borderId="0"/>
    <xf numFmtId="43" fontId="49" fillId="0" borderId="0" applyFont="0" applyFill="0" applyBorder="0" applyAlignment="0" applyProtection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43" fontId="7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6">
    <xf numFmtId="0" fontId="0" fillId="0" borderId="0" xfId="0"/>
    <xf numFmtId="165" fontId="81" fillId="2" borderId="1" xfId="19" applyFont="1" applyFill="1" applyBorder="1" applyAlignment="1">
      <alignment horizontal="center" vertical="center" wrapText="1"/>
    </xf>
    <xf numFmtId="0" fontId="77" fillId="0" borderId="0" xfId="18" applyFont="1" applyAlignment="1">
      <alignment horizontal="center" vertical="center"/>
    </xf>
    <xf numFmtId="49" fontId="81" fillId="2" borderId="1" xfId="18" applyNumberFormat="1" applyFont="1" applyFill="1" applyBorder="1" applyAlignment="1">
      <alignment horizontal="center" vertical="center"/>
    </xf>
    <xf numFmtId="0" fontId="81" fillId="2" borderId="1" xfId="5" applyFont="1" applyFill="1" applyBorder="1" applyAlignment="1">
      <alignment horizontal="center" vertical="center" wrapText="1"/>
    </xf>
    <xf numFmtId="0" fontId="79" fillId="0" borderId="8" xfId="5" applyFont="1" applyBorder="1" applyAlignment="1">
      <alignment horizontal="center" vertical="center"/>
    </xf>
    <xf numFmtId="0" fontId="79" fillId="0" borderId="5" xfId="5" applyFont="1" applyBorder="1" applyAlignment="1">
      <alignment horizontal="center" vertical="center"/>
    </xf>
    <xf numFmtId="0" fontId="79" fillId="0" borderId="9" xfId="5" applyFont="1" applyBorder="1" applyAlignment="1">
      <alignment horizontal="center" vertical="center"/>
    </xf>
    <xf numFmtId="0" fontId="79" fillId="0" borderId="7" xfId="5" applyFont="1" applyBorder="1" applyAlignment="1">
      <alignment horizontal="center" vertical="center"/>
    </xf>
    <xf numFmtId="0" fontId="84" fillId="0" borderId="5" xfId="5" applyFont="1" applyBorder="1" applyAlignment="1">
      <alignment vertical="center"/>
    </xf>
    <xf numFmtId="0" fontId="79" fillId="3" borderId="5" xfId="5" applyFont="1" applyFill="1" applyBorder="1" applyAlignment="1">
      <alignment horizontal="center" vertical="center"/>
    </xf>
    <xf numFmtId="0" fontId="79" fillId="0" borderId="0" xfId="5" applyFont="1" applyAlignment="1">
      <alignment vertical="center"/>
    </xf>
    <xf numFmtId="0" fontId="79" fillId="0" borderId="6" xfId="5" applyFont="1" applyBorder="1" applyAlignment="1">
      <alignment horizontal="center" vertical="center"/>
    </xf>
    <xf numFmtId="0" fontId="84" fillId="0" borderId="4" xfId="5" applyFont="1" applyBorder="1" applyAlignment="1">
      <alignment vertical="center"/>
    </xf>
    <xf numFmtId="0" fontId="84" fillId="0" borderId="7" xfId="5" applyFont="1" applyBorder="1" applyAlignment="1">
      <alignment vertical="center"/>
    </xf>
    <xf numFmtId="0" fontId="84" fillId="0" borderId="6" xfId="5" applyFont="1" applyBorder="1" applyAlignment="1">
      <alignment vertical="center"/>
    </xf>
    <xf numFmtId="0" fontId="76" fillId="0" borderId="2" xfId="18" applyFont="1" applyBorder="1" applyAlignment="1">
      <alignment horizontal="center" vertical="center"/>
    </xf>
    <xf numFmtId="0" fontId="79" fillId="0" borderId="4" xfId="5" applyFont="1" applyBorder="1" applyAlignment="1">
      <alignment horizontal="center" vertical="center"/>
    </xf>
    <xf numFmtId="0" fontId="79" fillId="0" borderId="4" xfId="5" applyFont="1" applyBorder="1"/>
    <xf numFmtId="0" fontId="79" fillId="3" borderId="4" xfId="5" applyFont="1" applyFill="1" applyBorder="1" applyAlignment="1">
      <alignment horizontal="center" vertical="center"/>
    </xf>
    <xf numFmtId="0" fontId="79" fillId="0" borderId="4" xfId="5" applyFont="1" applyBorder="1" applyAlignment="1">
      <alignment vertical="center"/>
    </xf>
    <xf numFmtId="0" fontId="79" fillId="0" borderId="0" xfId="5" applyFont="1"/>
    <xf numFmtId="0" fontId="73" fillId="0" borderId="0" xfId="5"/>
    <xf numFmtId="0" fontId="76" fillId="5" borderId="1" xfId="5" applyFont="1" applyFill="1" applyBorder="1" applyAlignment="1">
      <alignment horizontal="center" vertical="center"/>
    </xf>
    <xf numFmtId="0" fontId="84" fillId="0" borderId="9" xfId="5" applyFont="1" applyBorder="1" applyAlignment="1">
      <alignment vertical="center"/>
    </xf>
    <xf numFmtId="165" fontId="76" fillId="0" borderId="0" xfId="19" applyFont="1" applyAlignment="1">
      <alignment horizontal="center" vertical="center"/>
    </xf>
    <xf numFmtId="0" fontId="73" fillId="0" borderId="0" xfId="5" applyAlignment="1">
      <alignment vertical="center"/>
    </xf>
    <xf numFmtId="0" fontId="73" fillId="0" borderId="0" xfId="5" applyAlignment="1">
      <alignment horizontal="center"/>
    </xf>
    <xf numFmtId="0" fontId="73" fillId="0" borderId="0" xfId="5" applyAlignment="1">
      <alignment wrapText="1"/>
    </xf>
    <xf numFmtId="0" fontId="76" fillId="0" borderId="0" xfId="18" applyFont="1" applyAlignment="1">
      <alignment vertical="center"/>
    </xf>
    <xf numFmtId="0" fontId="74" fillId="0" borderId="0" xfId="18" applyFont="1" applyAlignment="1">
      <alignment vertical="center"/>
    </xf>
    <xf numFmtId="0" fontId="81" fillId="2" borderId="1" xfId="18" applyFont="1" applyFill="1" applyBorder="1" applyAlignment="1">
      <alignment horizontal="center" vertical="center"/>
    </xf>
    <xf numFmtId="0" fontId="77" fillId="0" borderId="0" xfId="5" applyFont="1" applyAlignment="1">
      <alignment horizontal="center"/>
    </xf>
    <xf numFmtId="0" fontId="77" fillId="0" borderId="0" xfId="5" applyFont="1"/>
    <xf numFmtId="49" fontId="77" fillId="0" borderId="0" xfId="18" applyNumberFormat="1" applyFont="1" applyAlignment="1">
      <alignment horizontal="left" vertical="center"/>
    </xf>
    <xf numFmtId="4" fontId="79" fillId="0" borderId="4" xfId="58" applyNumberFormat="1" applyFont="1" applyFill="1" applyBorder="1" applyAlignment="1">
      <alignment horizontal="right" vertical="center"/>
    </xf>
    <xf numFmtId="0" fontId="85" fillId="0" borderId="0" xfId="5" applyFont="1" applyAlignment="1">
      <alignment vertical="center"/>
    </xf>
    <xf numFmtId="0" fontId="84" fillId="3" borderId="4" xfId="5" applyFont="1" applyFill="1" applyBorder="1" applyAlignment="1">
      <alignment vertical="center"/>
    </xf>
    <xf numFmtId="4" fontId="79" fillId="0" borderId="5" xfId="58" applyNumberFormat="1" applyFont="1" applyFill="1" applyBorder="1" applyAlignment="1">
      <alignment horizontal="right" vertical="center"/>
    </xf>
    <xf numFmtId="0" fontId="76" fillId="0" borderId="0" xfId="18" applyFont="1" applyAlignment="1">
      <alignment horizontal="center" vertical="center"/>
    </xf>
    <xf numFmtId="0" fontId="1" fillId="0" borderId="0" xfId="139" applyAlignment="1">
      <alignment wrapText="1"/>
    </xf>
    <xf numFmtId="165" fontId="74" fillId="0" borderId="0" xfId="19" applyFont="1" applyAlignment="1">
      <alignment vertical="center"/>
    </xf>
    <xf numFmtId="0" fontId="84" fillId="0" borderId="15" xfId="5" applyFont="1" applyBorder="1" applyAlignment="1">
      <alignment vertical="center"/>
    </xf>
    <xf numFmtId="165" fontId="73" fillId="0" borderId="0" xfId="19"/>
    <xf numFmtId="0" fontId="79" fillId="0" borderId="3" xfId="5" applyFont="1" applyBorder="1" applyAlignment="1">
      <alignment horizontal="center" vertical="center"/>
    </xf>
    <xf numFmtId="0" fontId="84" fillId="0" borderId="3" xfId="5" applyFont="1" applyBorder="1" applyAlignment="1">
      <alignment vertical="center"/>
    </xf>
    <xf numFmtId="165" fontId="79" fillId="0" borderId="0" xfId="19" applyFont="1" applyAlignment="1">
      <alignment vertical="center"/>
    </xf>
    <xf numFmtId="0" fontId="79" fillId="0" borderId="5" xfId="5" applyFont="1" applyBorder="1"/>
    <xf numFmtId="0" fontId="84" fillId="3" borderId="5" xfId="5" applyFont="1" applyFill="1" applyBorder="1" applyAlignment="1">
      <alignment vertical="center"/>
    </xf>
    <xf numFmtId="0" fontId="84" fillId="0" borderId="16" xfId="5" applyFont="1" applyBorder="1" applyAlignment="1">
      <alignment vertical="center"/>
    </xf>
    <xf numFmtId="0" fontId="84" fillId="0" borderId="0" xfId="5" applyFont="1" applyAlignment="1">
      <alignment vertical="center"/>
    </xf>
    <xf numFmtId="4" fontId="79" fillId="0" borderId="7" xfId="58" applyNumberFormat="1" applyFont="1" applyFill="1" applyBorder="1" applyAlignment="1">
      <alignment horizontal="right" vertical="center"/>
    </xf>
    <xf numFmtId="0" fontId="79" fillId="0" borderId="16" xfId="5" applyFont="1" applyBorder="1" applyAlignment="1">
      <alignment horizontal="center" vertical="center"/>
    </xf>
    <xf numFmtId="0" fontId="79" fillId="0" borderId="0" xfId="0" applyFont="1"/>
    <xf numFmtId="0" fontId="79" fillId="0" borderId="5" xfId="0" applyFont="1" applyBorder="1"/>
    <xf numFmtId="0" fontId="84" fillId="0" borderId="17" xfId="5" applyFont="1" applyBorder="1" applyAlignment="1">
      <alignment vertical="center"/>
    </xf>
    <xf numFmtId="4" fontId="79" fillId="0" borderId="10" xfId="58" applyNumberFormat="1" applyFont="1" applyFill="1" applyBorder="1" applyAlignment="1">
      <alignment horizontal="right" vertical="center"/>
    </xf>
    <xf numFmtId="4" fontId="79" fillId="0" borderId="12" xfId="58" applyNumberFormat="1" applyFont="1" applyFill="1" applyBorder="1" applyAlignment="1">
      <alignment horizontal="right" vertical="center"/>
    </xf>
    <xf numFmtId="0" fontId="84" fillId="0" borderId="12" xfId="5" applyFont="1" applyBorder="1" applyAlignment="1">
      <alignment vertical="center"/>
    </xf>
    <xf numFmtId="0" fontId="84" fillId="0" borderId="10" xfId="5" applyFont="1" applyBorder="1" applyAlignment="1">
      <alignment vertical="center"/>
    </xf>
    <xf numFmtId="0" fontId="79" fillId="0" borderId="18" xfId="5" applyFont="1" applyBorder="1" applyAlignment="1">
      <alignment horizontal="center" vertical="center"/>
    </xf>
    <xf numFmtId="0" fontId="79" fillId="0" borderId="19" xfId="5" applyFont="1" applyBorder="1" applyAlignment="1">
      <alignment horizontal="center" vertical="center"/>
    </xf>
    <xf numFmtId="4" fontId="76" fillId="4" borderId="1" xfId="18" applyNumberFormat="1" applyFont="1" applyFill="1" applyBorder="1" applyAlignment="1">
      <alignment vertical="center"/>
    </xf>
    <xf numFmtId="0" fontId="79" fillId="0" borderId="4" xfId="0" applyFont="1" applyBorder="1"/>
    <xf numFmtId="0" fontId="79" fillId="0" borderId="7" xfId="0" applyFont="1" applyBorder="1"/>
    <xf numFmtId="0" fontId="79" fillId="0" borderId="6" xfId="5" applyFont="1" applyBorder="1"/>
    <xf numFmtId="165" fontId="79" fillId="0" borderId="4" xfId="19" applyFont="1" applyBorder="1" applyAlignment="1">
      <alignment horizontal="right" vertical="center"/>
    </xf>
    <xf numFmtId="4" fontId="79" fillId="0" borderId="9" xfId="58" applyNumberFormat="1" applyFont="1" applyFill="1" applyBorder="1" applyAlignment="1">
      <alignment horizontal="right" vertical="center"/>
    </xf>
    <xf numFmtId="0" fontId="84" fillId="0" borderId="8" xfId="5" applyFont="1" applyBorder="1" applyAlignment="1">
      <alignment vertical="center"/>
    </xf>
    <xf numFmtId="4" fontId="79" fillId="0" borderId="8" xfId="58" applyNumberFormat="1" applyFont="1" applyFill="1" applyBorder="1" applyAlignment="1">
      <alignment horizontal="right" vertical="center"/>
    </xf>
    <xf numFmtId="0" fontId="76" fillId="0" borderId="0" xfId="5" applyFont="1" applyAlignment="1">
      <alignment horizontal="center" vertical="center"/>
    </xf>
    <xf numFmtId="0" fontId="76" fillId="0" borderId="0" xfId="18" applyFont="1" applyAlignment="1">
      <alignment horizontal="center" vertical="center"/>
    </xf>
    <xf numFmtId="165" fontId="76" fillId="0" borderId="0" xfId="19" applyFont="1" applyAlignment="1">
      <alignment horizontal="center" vertical="center"/>
    </xf>
    <xf numFmtId="49" fontId="76" fillId="4" borderId="13" xfId="18" applyNumberFormat="1" applyFont="1" applyFill="1" applyBorder="1" applyAlignment="1">
      <alignment horizontal="left" vertical="center"/>
    </xf>
    <xf numFmtId="49" fontId="76" fillId="4" borderId="14" xfId="18" applyNumberFormat="1" applyFont="1" applyFill="1" applyBorder="1" applyAlignment="1">
      <alignment horizontal="left" vertical="center"/>
    </xf>
    <xf numFmtId="49" fontId="76" fillId="4" borderId="11" xfId="18" applyNumberFormat="1" applyFont="1" applyFill="1" applyBorder="1" applyAlignment="1">
      <alignment horizontal="left" vertical="center"/>
    </xf>
  </cellXfs>
  <cellStyles count="140">
    <cellStyle name="Euro" xfId="1" xr:uid="{00000000-0005-0000-0000-000000000000}"/>
    <cellStyle name="Moeda 2" xfId="2" xr:uid="{00000000-0005-0000-0000-000001000000}"/>
    <cellStyle name="Normal" xfId="0" builtinId="0"/>
    <cellStyle name="Normal 10" xfId="66" xr:uid="{00000000-0005-0000-0000-000003000000}"/>
    <cellStyle name="Normal 10 2" xfId="96" xr:uid="{00000000-0005-0000-0000-000004000000}"/>
    <cellStyle name="Normal 2" xfId="3" xr:uid="{00000000-0005-0000-0000-000005000000}"/>
    <cellStyle name="Normal 2 10" xfId="4" xr:uid="{00000000-0005-0000-0000-000006000000}"/>
    <cellStyle name="Normal 2 11" xfId="5" xr:uid="{00000000-0005-0000-0000-000007000000}"/>
    <cellStyle name="Normal 2 2" xfId="6" xr:uid="{00000000-0005-0000-0000-000008000000}"/>
    <cellStyle name="Normal 2 3" xfId="7" xr:uid="{00000000-0005-0000-0000-000009000000}"/>
    <cellStyle name="Normal 2 4" xfId="8" xr:uid="{00000000-0005-0000-0000-00000A000000}"/>
    <cellStyle name="Normal 2 5" xfId="9" xr:uid="{00000000-0005-0000-0000-00000B000000}"/>
    <cellStyle name="Normal 2 6" xfId="10" xr:uid="{00000000-0005-0000-0000-00000C000000}"/>
    <cellStyle name="Normal 2 7" xfId="11" xr:uid="{00000000-0005-0000-0000-00000D000000}"/>
    <cellStyle name="Normal 2 8" xfId="12" xr:uid="{00000000-0005-0000-0000-00000E000000}"/>
    <cellStyle name="Normal 2 9" xfId="13" xr:uid="{00000000-0005-0000-0000-00000F000000}"/>
    <cellStyle name="Normal 3" xfId="14" xr:uid="{00000000-0005-0000-0000-000010000000}"/>
    <cellStyle name="Normal 4" xfId="15" xr:uid="{00000000-0005-0000-0000-000011000000}"/>
    <cellStyle name="Normal 5" xfId="16" xr:uid="{00000000-0005-0000-0000-000012000000}"/>
    <cellStyle name="Normal 6" xfId="17" xr:uid="{00000000-0005-0000-0000-000013000000}"/>
    <cellStyle name="Normal 7" xfId="27" xr:uid="{00000000-0005-0000-0000-000014000000}"/>
    <cellStyle name="Normal 7 2" xfId="28" xr:uid="{00000000-0005-0000-0000-000015000000}"/>
    <cellStyle name="Normal 7 2 2" xfId="29" xr:uid="{00000000-0005-0000-0000-000016000000}"/>
    <cellStyle name="Normal 7 2 2 2" xfId="31" xr:uid="{00000000-0005-0000-0000-000017000000}"/>
    <cellStyle name="Normal 7 2 2 2 2" xfId="33" xr:uid="{00000000-0005-0000-0000-000018000000}"/>
    <cellStyle name="Normal 7 2 2 2 2 2" xfId="35" xr:uid="{00000000-0005-0000-0000-000019000000}"/>
    <cellStyle name="Normal 7 2 2 2 2 2 2" xfId="38" xr:uid="{00000000-0005-0000-0000-00001A000000}"/>
    <cellStyle name="Normal 7 2 2 2 2 2 2 2" xfId="41" xr:uid="{00000000-0005-0000-0000-00001B000000}"/>
    <cellStyle name="Normal 7 2 2 2 2 2 2 2 2" xfId="43" xr:uid="{00000000-0005-0000-0000-00001C000000}"/>
    <cellStyle name="Normal 7 2 2 2 2 2 2 2 2 2" xfId="45" xr:uid="{00000000-0005-0000-0000-00001D000000}"/>
    <cellStyle name="Normal 7 2 2 2 2 2 2 2 2 2 2" xfId="47" xr:uid="{00000000-0005-0000-0000-00001E000000}"/>
    <cellStyle name="Normal 7 2 2 2 2 2 2 2 2 2 2 2" xfId="90" xr:uid="{00000000-0005-0000-0000-00001F000000}"/>
    <cellStyle name="Normal 7 2 2 2 2 2 2 2 2 2 3" xfId="49" xr:uid="{00000000-0005-0000-0000-000020000000}"/>
    <cellStyle name="Normal 7 2 2 2 2 2 2 2 2 2 3 2" xfId="50" xr:uid="{00000000-0005-0000-0000-000021000000}"/>
    <cellStyle name="Normal 7 2 2 2 2 2 2 2 2 2 3 2 2" xfId="51" xr:uid="{00000000-0005-0000-0000-000022000000}"/>
    <cellStyle name="Normal 7 2 2 2 2 2 2 2 2 2 3 2 2 2" xfId="52" xr:uid="{00000000-0005-0000-0000-000023000000}"/>
    <cellStyle name="Normal 7 2 2 2 2 2 2 2 2 2 3 2 2 2 2" xfId="92" xr:uid="{00000000-0005-0000-0000-000024000000}"/>
    <cellStyle name="Normal 7 2 2 2 2 2 2 2 2 2 3 2 2 3" xfId="53" xr:uid="{00000000-0005-0000-0000-000025000000}"/>
    <cellStyle name="Normal 7 2 2 2 2 2 2 2 2 2 3 2 2 3 2" xfId="54" xr:uid="{00000000-0005-0000-0000-000026000000}"/>
    <cellStyle name="Normal 7 2 2 2 2 2 2 2 2 2 3 2 2 3 2 2" xfId="55" xr:uid="{00000000-0005-0000-0000-000027000000}"/>
    <cellStyle name="Normal 7 2 2 2 2 2 2 2 2 2 3 2 2 3 2 2 2" xfId="56" xr:uid="{00000000-0005-0000-0000-000028000000}"/>
    <cellStyle name="Normal 7 2 2 2 2 2 2 2 2 2 3 2 2 3 2 2 2 2" xfId="57" xr:uid="{00000000-0005-0000-0000-000029000000}"/>
    <cellStyle name="Normal 7 2 2 2 2 2 2 2 2 2 3 2 2 3 2 2 2 2 2" xfId="60" xr:uid="{00000000-0005-0000-0000-00002A000000}"/>
    <cellStyle name="Normal 7 2 2 2 2 2 2 2 2 2 3 2 2 3 2 2 2 2 2 2" xfId="63" xr:uid="{00000000-0005-0000-0000-00002B000000}"/>
    <cellStyle name="Normal 7 2 2 2 2 2 2 2 2 2 3 2 2 3 2 2 2 2 2 2 2" xfId="64" xr:uid="{00000000-0005-0000-0000-00002C000000}"/>
    <cellStyle name="Normal 7 2 2 2 2 2 2 2 2 2 3 2 2 3 2 2 2 2 2 2 2 2" xfId="67" xr:uid="{00000000-0005-0000-0000-00002D000000}"/>
    <cellStyle name="Normal 7 2 2 2 2 2 2 2 2 2 3 2 2 3 2 2 2 2 2 2 2 2 2" xfId="68" xr:uid="{00000000-0005-0000-0000-00002E000000}"/>
    <cellStyle name="Normal 7 2 2 2 2 2 2 2 2 2 3 2 2 3 2 2 2 2 2 2 2 2 2 2" xfId="69" xr:uid="{00000000-0005-0000-0000-00002F000000}"/>
    <cellStyle name="Normal 7 2 2 2 2 2 2 2 2 2 3 2 2 3 2 2 2 2 2 2 2 2 2 2 2" xfId="70" xr:uid="{00000000-0005-0000-0000-000030000000}"/>
    <cellStyle name="Normal 7 2 2 2 2 2 2 2 2 2 3 2 2 3 2 2 2 2 2 2 2 2 2 2 2 2" xfId="71" xr:uid="{00000000-0005-0000-0000-000031000000}"/>
    <cellStyle name="Normal 7 2 2 2 2 2 2 2 2 2 3 2 2 3 2 2 2 2 2 2 2 2 2 2 2 2 2" xfId="72" xr:uid="{00000000-0005-0000-0000-000032000000}"/>
    <cellStyle name="Normal 7 2 2 2 2 2 2 2 2 2 3 2 2 3 2 2 2 2 2 2 2 2 2 2 2 2 2 2" xfId="97" xr:uid="{00000000-0005-0000-0000-000033000000}"/>
    <cellStyle name="Normal 7 2 2 2 2 2 2 2 2 2 3 2 2 3 2 2 2 2 2 2 2 2 2 2 2 2 2 2 2" xfId="98" xr:uid="{00000000-0005-0000-0000-000034000000}"/>
    <cellStyle name="Normal 7 2 2 2 2 2 2 2 2 2 3 2 2 3 2 2 2 2 2 2 2 2 2 2 2 2 2 2 2 2" xfId="99" xr:uid="{00000000-0005-0000-0000-000035000000}"/>
    <cellStyle name="Normal 7 2 2 2 2 2 2 2 2 2 3 2 2 3 2 2 2 2 2 2 2 2 2 2 2 2 2 2 2 2 2" xfId="100" xr:uid="{00000000-0005-0000-0000-000036000000}"/>
    <cellStyle name="Normal 7 2 2 2 2 2 2 2 2 2 3 2 2 3 2 2 2 2 2 2 2 2 2 2 2 2 2 2 2 2 2 2" xfId="101" xr:uid="{00000000-0005-0000-0000-000037000000}"/>
    <cellStyle name="Normal 7 2 2 2 2 2 2 2 2 2 3 2 2 3 2 2 2 2 2 2 2 2 2 2 2 2 2 2 2 2 2 2 2" xfId="103" xr:uid="{00000000-0005-0000-0000-000038000000}"/>
    <cellStyle name="Normal 7 2 2 2 2 2 2 2 2 2 3 2 2 3 2 2 2 2 2 2 2 2 2 2 2 2 2 2 2 2 2 2 3" xfId="104" xr:uid="{00000000-0005-0000-0000-000039000000}"/>
    <cellStyle name="Normal 7 2 2 2 2 2 2 2 2 2 3 2 2 3 2 2 2 2 2 2 2 2 2 2 2 2 2 2 2 2 2 2 3 2" xfId="105" xr:uid="{00000000-0005-0000-0000-00003A000000}"/>
    <cellStyle name="Normal 7 2 2 2 2 2 2 2 2 2 3 2 2 3 2 2 2 2 2 2 2 2 2 2 2 2 2 2 2 2 2 2 3 2 2" xfId="106" xr:uid="{00000000-0005-0000-0000-00003B000000}"/>
    <cellStyle name="Normal 7 2 2 2 2 2 2 2 2 2 3 2 2 3 2 2 2 2 2 2 2 2 2 2 2 2 2 2 2 2 2 2 3 2 2 2" xfId="107" xr:uid="{00000000-0005-0000-0000-00003C000000}"/>
    <cellStyle name="Normal 7 2 2 2 2 2 2 2 2 2 3 2 2 3 2 2 2 2 2 2 2 2 2 2 2 2 2 2 2 2 2 2 3 2 2 3" xfId="108" xr:uid="{00000000-0005-0000-0000-00003D000000}"/>
    <cellStyle name="Normal 7 2 2 2 2 2 2 2 2 2 3 2 2 3 2 2 2 2 2 2 2 2 2 2 2 2 2 2 2 2 2 2 3 2 2 3 2" xfId="109" xr:uid="{00000000-0005-0000-0000-00003E000000}"/>
    <cellStyle name="Normal 7 2 2 2 2 2 2 2 2 2 3 2 2 3 2 2 2 2 2 2 2 2 2 2 2 2 2 2 2 2 2 2 3 2 2 3 2 2" xfId="110" xr:uid="{00000000-0005-0000-0000-00003F000000}"/>
    <cellStyle name="Normal 7 2 2 2 2 2 2 2 2 2 3 2 2 3 2 2 2 2 2 2 2 2 2 2 2 2 2 2 2 2 2 2 3 2 2 3 2 2 2" xfId="111" xr:uid="{00000000-0005-0000-0000-000040000000}"/>
    <cellStyle name="Normal 7 2 2 2 2 2 2 2 2 2 3 2 2 3 2 2 2 2 2 2 2 2 2 2 2 2 2 2 2 2 2 2 3 2 2 3 2 2 2 2" xfId="112" xr:uid="{00000000-0005-0000-0000-000041000000}"/>
    <cellStyle name="Normal 7 2 2 2 2 2 2 2 2 2 3 2 2 3 2 2 2 2 2 2 2 2 2 2 2 2 2 2 2 2 2 2 3 2 2 3 2 2 2 2 2" xfId="113" xr:uid="{00000000-0005-0000-0000-000042000000}"/>
    <cellStyle name="Normal 7 2 2 2 2 2 2 2 2 2 3 2 2 3 2 2 2 2 2 2 2 2 2 2 2 2 2 2 2 2 2 2 3 2 2 3 2 2 2 2 2 2" xfId="114" xr:uid="{00000000-0005-0000-0000-000043000000}"/>
    <cellStyle name="Normal 7 2 2 2 2 2 2 2 2 2 3 2 2 3 2 2 2 2 2 2 2 2 2 2 2 2 2 2 2 2 2 2 3 2 2 3 2 2 2 2 2 2 2" xfId="115" xr:uid="{00000000-0005-0000-0000-000044000000}"/>
    <cellStyle name="Normal 7 2 2 2 2 2 2 2 2 2 3 2 2 3 2 2 2 2 2 2 2 2 2 2 2 2 2 2 2 2 2 2 3 2 2 3 2 2 2 2 2 2 2 2" xfId="116" xr:uid="{00000000-0005-0000-0000-000045000000}"/>
    <cellStyle name="Normal 7 2 2 2 2 2 2 2 2 2 3 2 2 3 2 2 2 2 2 2 2 2 2 2 2 2 2 2 2 2 2 2 3 2 2 3 2 2 2 2 2 2 2 2 2" xfId="117" xr:uid="{00000000-0005-0000-0000-000046000000}"/>
    <cellStyle name="Normal 7 2 2 2 2 2 2 2 2 2 3 2 2 3 2 2 2 2 2 2 2 2 2 2 2 2 2 2 2 2 2 2 3 2 2 3 2 2 2 2 2 2 2 2 2 2" xfId="118" xr:uid="{00000000-0005-0000-0000-000047000000}"/>
    <cellStyle name="Normal 7 2 2 2 2 2 2 2 2 2 3 2 2 3 2 2 2 2 2 2 2 2 2 2 2 2 2 2 2 2 2 2 3 2 2 3 2 2 2 2 2 2 2 2 2 2 2" xfId="119" xr:uid="{376BC8EF-E365-42A4-B9ED-7FE2462834BD}"/>
    <cellStyle name="Normal 7 2 2 2 2 2 2 2 2 2 3 2 2 3 2 2 2 2 2 2 2 2 2 2 2 2 2 2 2 2 2 2 3 2 2 3 2 2 2 2 2 2 2 2 2 2 2 2" xfId="120" xr:uid="{84E81E11-E34E-4131-84F4-AB4DEBCC900B}"/>
    <cellStyle name="Normal 7 2 2 2 2 2 2 2 2 2 3 2 2 3 2 2 2 2 2 2 2 2 2 2 2 2 2 2 2 2 2 2 3 2 2 3 2 2 2 2 2 2 2 2 2 2 2 2 2" xfId="121" xr:uid="{14C0309C-5C80-46A2-B0C5-025359CEDF5C}"/>
    <cellStyle name="Normal 7 2 2 2 2 2 2 2 2 2 3 2 2 3 2 2 2 2 2 2 2 2 2 2 2 2 2 2 2 2 2 2 3 2 2 3 2 2 2 2 2 2 2 2 2 2 2 2 2 2" xfId="122" xr:uid="{1F29366F-38AC-41EF-85E5-4F1B924933A8}"/>
    <cellStyle name="Normal 7 2 2 2 2 2 2 2 2 2 3 2 2 3 2 2 2 2 2 2 2 2 2 2 2 2 2 2 2 2 2 2 3 2 2 3 2 2 2 2 2 2 2 2 2 2 2 2 2 2 2" xfId="123" xr:uid="{9DFCD6DA-A842-4039-919E-546E0444A346}"/>
    <cellStyle name="Normal 7 2 2 2 2 2 2 2 2 2 3 2 2 3 2 2 2 2 2 2 2 2 2 2 2 2 2 2 2 2 2 2 3 2 2 3 2 2 2 2 2 2 2 2 2 2 2 2 2 2 2 2" xfId="124" xr:uid="{91623CDD-0B31-49BA-B50C-F6D6A6694D85}"/>
    <cellStyle name="Normal 7 2 2 2 2 2 2 2 2 2 3 2 2 3 2 2 2 2 2 2 2 2 2 2 2 2 2 2 2 2 2 2 3 2 2 3 2 2 2 2 2 2 2 2 2 2 2 2 2 2 2 2 2" xfId="125" xr:uid="{C459016F-5DDF-47A1-9D77-F2C955B9A2DF}"/>
    <cellStyle name="Normal 7 2 2 2 2 2 2 2 2 2 3 2 2 3 2 2 2 2 2 2 2 2 2 2 2 2 2 2 2 2 2 2 3 2 2 3 2 2 2 2 2 2 2 2 2 2 2 2 2 2 2 2 2 2" xfId="126" xr:uid="{E3B1EFF8-2B1F-4C4A-A1D1-E41293A02BC1}"/>
    <cellStyle name="Normal 7 2 2 2 2 2 2 2 2 2 3 2 2 3 2 2 2 2 2 2 2 2 2 2 2 2 2 2 2 2 2 2 3 2 2 3 2 2 2 2 2 2 2 2 2 2 2 2 2 2 2 2 2 2 2" xfId="127" xr:uid="{7C489194-933F-481E-943D-104EB27BD64C}"/>
    <cellStyle name="Normal 7 2 2 2 2 2 2 2 2 2 3 2 2 3 2 2 2 2 2 2 2 2 2 2 2 2 2 2 2 2 2 2 3 2 2 3 2 2 2 2 2 2 2 2 2 2 2 2 2 2 2 2 2 2 2 2" xfId="128" xr:uid="{F63E9094-B0B8-457A-A409-2FEB50F8C102}"/>
    <cellStyle name="Normal 7 2 2 2 2 2 2 2 2 2 3 2 2 3 2 2 2 2 2 2 2 2 2 2 2 2 2 2 2 2 2 2 3 2 2 3 2 2 2 2 2 2 2 2 2 2 2 2 2 2 2 2 2 2 2 2 2" xfId="129" xr:uid="{54EAC8B2-6DC7-4387-9CDC-DA4C44BD45FC}"/>
    <cellStyle name="Normal 7 2 2 2 2 2 2 2 2 2 3 2 2 3 2 2 2 2 2 2 2 2 2 2 2 2 2 2 2 2 2 2 3 2 2 3 2 2 2 2 2 2 2 2 2 2 2 2 2 2 2 2 2 2 2 2 2 2" xfId="130" xr:uid="{3D4B99E9-6542-45D4-8811-917FC10F7FF7}"/>
    <cellStyle name="Normal 7 2 2 2 2 2 2 2 2 2 3 2 2 3 2 2 2 2 2 2 2 2 2 2 2 2 2 2 2 2 2 2 3 2 2 3 2 2 2 2 2 2 2 2 2 2 2 2 2 2 2 2 2 2 2 2 2 2 2" xfId="131" xr:uid="{B5E5D244-5D21-4036-B260-224BC1058D59}"/>
    <cellStyle name="Normal 7 2 2 2 2 2 2 2 2 2 3 2 2 3 2 2 2 2 2 2 2 2 2 2 2 2 2 2 2 2 2 2 3 2 2 3 2 2 2 2 2 2 2 2 2 2 2 2 2 2 2 2 2 2 2 2 2 2 2 2" xfId="132" xr:uid="{86DD2060-4663-4B79-8934-4458F45C4C66}"/>
    <cellStyle name="Normal 7 2 2 2 2 2 2 2 2 2 3 2 2 3 2 2 2 2 2 2 2 2 2 2 2 2 2 2 2 2 2 2 3 2 2 3 2 2 2 2 2 2 2 2 2 2 2 2 2 2 2 2 2 2 2 2 2 2 2 2 2" xfId="133" xr:uid="{69F0842B-261D-439A-AF07-319A87AB77A4}"/>
    <cellStyle name="Normal 7 2 2 2 2 2 2 2 2 2 3 2 2 3 2 2 2 2 2 2 2 2 2 2 2 2 2 2 2 2 2 2 3 2 2 3 2 2 2 2 2 2 2 2 2 2 2 2 2 2 2 2 2 2 2 2 2 2 2 2 2 2" xfId="134" xr:uid="{43AFB2EB-A8EA-4073-B18D-40F5AA0DF323}"/>
    <cellStyle name="Normal 7 2 2 2 2 2 2 2 2 2 3 2 2 3 2 2 2 2 2 2 2 2 2 2 2 2 2 2 2 2 2 2 3 2 2 3 2 2 2 2 2 2 2 2 2 2 2 2 2 2 2 2 2 2 2 2 2 2 2 2 2 2 2" xfId="135" xr:uid="{A7341E39-2003-485F-9675-0F38A5B6A026}"/>
    <cellStyle name="Normal 7 2 2 2 2 2 2 2 2 2 3 2 2 3 2 2 2 2 2 2 2 2 2 2 2 2 2 2 2 2 2 2 3 2 2 3 2 2 2 2 2 2 2 2 2 2 2 2 2 2 2 2 2 2 2 2 2 2 2 2 2 2 2 2" xfId="136" xr:uid="{30C52CF2-69B6-4FA1-89AD-AAD5F83C30E5}"/>
    <cellStyle name="Normal 7 2 2 2 2 2 2 2 2 2 3 2 2 3 2 2 2 2 2 2 2 2 2 2 2 2 2 2 2 2 2 2 3 2 2 3 2 2 2 2 2 2 2 2 2 2 2 2 2 2 2 2 2 2 2 2 2 2 2 2 2 2 2 2 2" xfId="137" xr:uid="{9447AE53-EFFA-4799-8D39-5B38C0342B0B}"/>
    <cellStyle name="Normal 7 2 2 2 2 2 2 2 2 2 3 2 2 3 2 2 2 2 2 2 2 2 2 2 2 2 2 2 2 2 2 2 3 2 2 3 2 2 2 2 2 2 2 2 2 2 2 2 2 2 2 2 2 2 2 2 2 2 2 2 2 2 2 2 2 2" xfId="138" xr:uid="{46BA31FF-FEF3-4B8E-85C8-47CA062FBD81}"/>
    <cellStyle name="Normal 7 2 2 2 2 2 2 2 2 2 3 2 2 3 2 2 2 2 2 2 2 2 2 2 2 2 2 2 2 2 2 2 3 2 2 3 2 2 2 2 2 2 2 2 2 2 2 2 2 2 2 2 2 2 2 2 2 2 2 2 2 2 2 2 2 3" xfId="139" xr:uid="{57193CCF-F0CC-4A38-B15E-D4DBB3A0F575}"/>
    <cellStyle name="Normal 8" xfId="59" xr:uid="{00000000-0005-0000-0000-000048000000}"/>
    <cellStyle name="Normal 8 2" xfId="61" xr:uid="{00000000-0005-0000-0000-000049000000}"/>
    <cellStyle name="Normal 9" xfId="62" xr:uid="{00000000-0005-0000-0000-00004A000000}"/>
    <cellStyle name="Normal 9 2" xfId="94" xr:uid="{00000000-0005-0000-0000-00004B000000}"/>
    <cellStyle name="Normal_Est Clinicos 31000 (com entradas e saidas) REVISÃO FINAL 2 2" xfId="18" xr:uid="{00000000-0005-0000-0000-00004D000000}"/>
    <cellStyle name="Separador de milhares 2" xfId="20" xr:uid="{00000000-0005-0000-0000-00004F000000}"/>
    <cellStyle name="Separador de milhares 2 2" xfId="21" xr:uid="{00000000-0005-0000-0000-000050000000}"/>
    <cellStyle name="Separador de milhares 2 2 2" xfId="22" xr:uid="{00000000-0005-0000-0000-000051000000}"/>
    <cellStyle name="Separador de milhares 2 2 2 2" xfId="75" xr:uid="{00000000-0005-0000-0000-000052000000}"/>
    <cellStyle name="Separador de milhares 2 2 3" xfId="74" xr:uid="{00000000-0005-0000-0000-000053000000}"/>
    <cellStyle name="Separador de milhares 2 3" xfId="73" xr:uid="{00000000-0005-0000-0000-000054000000}"/>
    <cellStyle name="Separador de milhares 3" xfId="23" xr:uid="{00000000-0005-0000-0000-000055000000}"/>
    <cellStyle name="Separador de milhares 3 2" xfId="24" xr:uid="{00000000-0005-0000-0000-000056000000}"/>
    <cellStyle name="Separador de milhares 3 2 2" xfId="25" xr:uid="{00000000-0005-0000-0000-000057000000}"/>
    <cellStyle name="Separador de milhares 3 2 2 2" xfId="78" xr:uid="{00000000-0005-0000-0000-000058000000}"/>
    <cellStyle name="Separador de milhares 3 2 3" xfId="77" xr:uid="{00000000-0005-0000-0000-000059000000}"/>
    <cellStyle name="Separador de milhares 3 3" xfId="76" xr:uid="{00000000-0005-0000-0000-00005A000000}"/>
    <cellStyle name="Separador de milhares 4" xfId="26" xr:uid="{00000000-0005-0000-0000-00005B000000}"/>
    <cellStyle name="Separador de milhares 4 2" xfId="79" xr:uid="{00000000-0005-0000-0000-00005C000000}"/>
    <cellStyle name="Separador de milhares 5" xfId="30" xr:uid="{00000000-0005-0000-0000-00005D000000}"/>
    <cellStyle name="Separador de milhares 5 2" xfId="32" xr:uid="{00000000-0005-0000-0000-00005E000000}"/>
    <cellStyle name="Separador de milhares 5 2 2" xfId="34" xr:uid="{00000000-0005-0000-0000-00005F000000}"/>
    <cellStyle name="Separador de milhares 5 2 2 2" xfId="37" xr:uid="{00000000-0005-0000-0000-000060000000}"/>
    <cellStyle name="Separador de milhares 5 2 2 2 2" xfId="39" xr:uid="{00000000-0005-0000-0000-000061000000}"/>
    <cellStyle name="Separador de milhares 5 2 2 2 2 2" xfId="42" xr:uid="{00000000-0005-0000-0000-000062000000}"/>
    <cellStyle name="Separador de milhares 5 2 2 2 2 2 2" xfId="44" xr:uid="{00000000-0005-0000-0000-000063000000}"/>
    <cellStyle name="Separador de milhares 5 2 2 2 2 2 2 2" xfId="46" xr:uid="{00000000-0005-0000-0000-000064000000}"/>
    <cellStyle name="Separador de milhares 5 2 2 2 2 2 2 2 2" xfId="48" xr:uid="{00000000-0005-0000-0000-000065000000}"/>
    <cellStyle name="Separador de milhares 5 2 2 2 2 2 2 2 2 2" xfId="91" xr:uid="{00000000-0005-0000-0000-000066000000}"/>
    <cellStyle name="Separador de milhares 5 2 2 2 2 2 2 2 3" xfId="89" xr:uid="{00000000-0005-0000-0000-000067000000}"/>
    <cellStyle name="Separador de milhares 5 2 2 2 2 2 2 3" xfId="88" xr:uid="{00000000-0005-0000-0000-000068000000}"/>
    <cellStyle name="Separador de milhares 5 2 2 2 2 2 3" xfId="87" xr:uid="{00000000-0005-0000-0000-000069000000}"/>
    <cellStyle name="Separador de milhares 5 2 2 2 2 3" xfId="85" xr:uid="{00000000-0005-0000-0000-00006A000000}"/>
    <cellStyle name="Separador de milhares 5 2 2 2 3" xfId="84" xr:uid="{00000000-0005-0000-0000-00006B000000}"/>
    <cellStyle name="Separador de milhares 5 2 2 3" xfId="82" xr:uid="{00000000-0005-0000-0000-00006C000000}"/>
    <cellStyle name="Separador de milhares 5 2 3" xfId="81" xr:uid="{00000000-0005-0000-0000-00006D000000}"/>
    <cellStyle name="Separador de milhares 5 3" xfId="80" xr:uid="{00000000-0005-0000-0000-00006E000000}"/>
    <cellStyle name="Separador de milhares 6" xfId="36" xr:uid="{00000000-0005-0000-0000-00006F000000}"/>
    <cellStyle name="Separador de milhares 6 2" xfId="83" xr:uid="{00000000-0005-0000-0000-000070000000}"/>
    <cellStyle name="Vírgula" xfId="19" builtinId="3"/>
    <cellStyle name="Vírgula 2" xfId="40" xr:uid="{00000000-0005-0000-0000-000071000000}"/>
    <cellStyle name="Vírgula 2 2" xfId="86" xr:uid="{00000000-0005-0000-0000-000072000000}"/>
    <cellStyle name="Vírgula 2 3" xfId="102" xr:uid="{00000000-0005-0000-0000-000073000000}"/>
    <cellStyle name="Vírgula 3" xfId="58" xr:uid="{00000000-0005-0000-0000-000074000000}"/>
    <cellStyle name="Vírgula 3 2" xfId="93" xr:uid="{00000000-0005-0000-0000-000075000000}"/>
    <cellStyle name="Vírgula 4" xfId="65" xr:uid="{00000000-0005-0000-0000-000076000000}"/>
    <cellStyle name="Vírgula 4 2" xfId="95" xr:uid="{00000000-0005-0000-0000-00007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  <color rgb="FFFFFF66"/>
      <color rgb="FF00FF00"/>
      <color rgb="FFFFFFCC"/>
      <color rgb="FFFFCCFF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27217</xdr:colOff>
      <xdr:row>0</xdr:row>
      <xdr:rowOff>76200</xdr:rowOff>
    </xdr:from>
    <xdr:ext cx="2366282" cy="827314"/>
    <xdr:pic>
      <xdr:nvPicPr>
        <xdr:cNvPr id="2" name="Picture 1" descr="Logo%20FFM%20Novo%20Final">
          <a:extLst>
            <a:ext uri="{FF2B5EF4-FFF2-40B4-BE49-F238E27FC236}">
              <a16:creationId xmlns:a16="http://schemas.microsoft.com/office/drawing/2014/main" id="{9CA473EC-D0FA-4E7F-B468-F6A281EF5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7" y="76200"/>
          <a:ext cx="2366282" cy="827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Andrea/Curador%20-%20Estudos%20Cl&#237;nicos/2020/07%20-%20Jul/31-3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Andrea/Curador%20-%20Estudos%20Cl&#237;nicos/2019/11-2019/31-3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Andrea/Curador%20-%20Estudos%20Cl&#237;nicos/2022/02%20-%20Fev/31-33%20-Fev.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Esterg/Curador%20Estudos%20Cl&#237;nicos/2022/05%20-%20Maio/Extra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Andrea/Curador%20-%20Estudos%20Cl&#237;nicos/2020/05%20-%20Mai/31.3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Andrea/Curador%20-%20Estudos%20Cl&#237;nicos/2020/12%20-%20Dez/31-33-dez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-33"/>
      <sheetName val="Planilha1"/>
    </sheetNames>
    <sheetDataSet>
      <sheetData sheetId="0"/>
      <sheetData sheetId="1">
        <row r="129">
          <cell r="B129" t="str">
            <v>EST CLIN DISTROFIAS MUSCULARES-SAREPTA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-33"/>
      <sheetName val="Ativos"/>
    </sheetNames>
    <sheetDataSet>
      <sheetData sheetId="0"/>
      <sheetData sheetId="1">
        <row r="142">
          <cell r="B142" t="str">
            <v>EST CLIN 105.452-ICHC-HEMATO-JANSSEN</v>
          </cell>
        </row>
        <row r="260">
          <cell r="B260" t="str">
            <v>EST CLIN BCX4430-108 - IMUNOLOGIA - PPD</v>
          </cell>
          <cell r="E260" t="str">
            <v>ESPER GEORGES KALLÁS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os"/>
      <sheetName val="Ativos"/>
    </sheetNames>
    <sheetDataSet>
      <sheetData sheetId="0">
        <row r="859">
          <cell r="B859" t="str">
            <v>EST CLIN M15-954 - ICHC - HEMATO-ABBVIE</v>
          </cell>
        </row>
        <row r="860">
          <cell r="B860" t="str">
            <v>EST CLIN CLNP023F12301-NEFRO-NOVARTIS</v>
          </cell>
        </row>
        <row r="861">
          <cell r="B861" t="str">
            <v>EST CLIN GFT505B-319-1-GASTRO-LABCORP</v>
          </cell>
        </row>
        <row r="862">
          <cell r="B862" t="str">
            <v>ESTCLIN MO40598-ICHC-HEMATO-ROCHE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os"/>
      <sheetName val="Planilha1"/>
    </sheetNames>
    <sheetDataSet>
      <sheetData sheetId="0">
        <row r="660">
          <cell r="B660" t="str">
            <v>EST CLIN PT 5019/2022 - IPQ - BOEHRINGER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poGGPP_pzyiringhggztiewotpv"/>
      <sheetName val="Ativos"/>
      <sheetName val="Planilha1"/>
    </sheetNames>
    <sheetDataSet>
      <sheetData sheetId="0"/>
      <sheetData sheetId="1"/>
      <sheetData sheetId="2">
        <row r="257">
          <cell r="B257" t="str">
            <v>EST CLIN AG348-C-006-ICHC-HEMATO-COVANCE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os"/>
      <sheetName val="Ativos"/>
    </sheetNames>
    <sheetDataSet>
      <sheetData sheetId="0"/>
      <sheetData sheetId="1">
        <row r="262">
          <cell r="B262" t="str">
            <v>EST CLIN DREAMM7 207503-ICHC-HEMATO-GSK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EEAD1-96C3-4658-97A0-D34BD7A12AE2}">
  <dimension ref="A1:H358"/>
  <sheetViews>
    <sheetView showGridLines="0" tabSelected="1" view="pageBreakPreview" zoomScale="80" zoomScaleNormal="80" zoomScaleSheetLayoutView="80" zoomScalePageLayoutView="75" workbookViewId="0">
      <pane ySplit="13" topLeftCell="A333" activePane="bottomLeft" state="frozen"/>
      <selection pane="bottomLeft" activeCell="C343" sqref="C343"/>
    </sheetView>
  </sheetViews>
  <sheetFormatPr defaultColWidth="51" defaultRowHeight="12.75" x14ac:dyDescent="0.2"/>
  <cols>
    <col min="1" max="1" width="9" style="22" customWidth="1"/>
    <col min="2" max="2" width="10.85546875" style="27" customWidth="1"/>
    <col min="3" max="3" width="68" style="27" customWidth="1"/>
    <col min="4" max="4" width="43.28515625" style="22" customWidth="1"/>
    <col min="5" max="5" width="44.7109375" style="22" customWidth="1"/>
    <col min="6" max="6" width="25.85546875" style="43" customWidth="1"/>
    <col min="7" max="7" width="31.85546875" style="43" customWidth="1"/>
    <col min="8" max="8" width="51" style="43"/>
    <col min="9" max="16384" width="51" style="22"/>
  </cols>
  <sheetData>
    <row r="1" spans="1:8" ht="14.25" customHeight="1" x14ac:dyDescent="0.2"/>
    <row r="2" spans="1:8" ht="14.25" customHeight="1" x14ac:dyDescent="0.25">
      <c r="E2" s="40"/>
    </row>
    <row r="3" spans="1:8" ht="14.25" customHeight="1" x14ac:dyDescent="0.2">
      <c r="E3" s="28"/>
    </row>
    <row r="4" spans="1:8" ht="14.25" customHeight="1" x14ac:dyDescent="0.2"/>
    <row r="5" spans="1:8" ht="14.25" customHeight="1" x14ac:dyDescent="0.2"/>
    <row r="6" spans="1:8" s="30" customFormat="1" ht="14.25" customHeight="1" x14ac:dyDescent="0.2">
      <c r="A6" s="29"/>
      <c r="B6" s="2"/>
      <c r="C6" s="2"/>
      <c r="D6" s="2"/>
      <c r="E6" s="2"/>
      <c r="F6" s="41"/>
      <c r="G6" s="41"/>
      <c r="H6" s="41"/>
    </row>
    <row r="7" spans="1:8" s="30" customFormat="1" ht="14.25" customHeight="1" x14ac:dyDescent="0.2">
      <c r="F7" s="41"/>
      <c r="G7" s="41"/>
      <c r="H7" s="41"/>
    </row>
    <row r="8" spans="1:8" s="30" customFormat="1" ht="14.25" customHeight="1" x14ac:dyDescent="0.2">
      <c r="A8" s="39"/>
      <c r="B8" s="39"/>
      <c r="C8" s="39"/>
      <c r="D8" s="39"/>
      <c r="E8" s="39"/>
      <c r="F8" s="41"/>
      <c r="G8" s="41"/>
      <c r="H8" s="41"/>
    </row>
    <row r="9" spans="1:8" s="30" customFormat="1" ht="14.25" customHeight="1" x14ac:dyDescent="0.2">
      <c r="A9" s="71" t="s">
        <v>265</v>
      </c>
      <c r="B9" s="71"/>
      <c r="C9" s="71"/>
      <c r="D9" s="71"/>
      <c r="E9" s="71"/>
      <c r="F9" s="72"/>
      <c r="G9" s="41"/>
      <c r="H9" s="41"/>
    </row>
    <row r="10" spans="1:8" s="30" customFormat="1" ht="14.25" customHeight="1" x14ac:dyDescent="0.2">
      <c r="A10" s="39"/>
      <c r="B10" s="39"/>
      <c r="C10" s="39"/>
      <c r="D10" s="39"/>
      <c r="E10" s="39"/>
      <c r="F10" s="25"/>
      <c r="G10" s="41"/>
      <c r="H10" s="41"/>
    </row>
    <row r="11" spans="1:8" s="30" customFormat="1" ht="21.75" customHeight="1" x14ac:dyDescent="0.2">
      <c r="A11" s="70" t="s">
        <v>525</v>
      </c>
      <c r="B11" s="70"/>
      <c r="C11" s="70"/>
      <c r="D11" s="70"/>
      <c r="E11" s="70"/>
      <c r="F11" s="72"/>
      <c r="G11" s="41"/>
      <c r="H11" s="41"/>
    </row>
    <row r="12" spans="1:8" s="30" customFormat="1" ht="21.75" customHeight="1" x14ac:dyDescent="0.2">
      <c r="B12" s="16"/>
      <c r="C12" s="16"/>
      <c r="D12" s="16"/>
      <c r="E12" s="16"/>
      <c r="F12" s="41"/>
      <c r="G12" s="41"/>
      <c r="H12" s="41"/>
    </row>
    <row r="13" spans="1:8" ht="49.5" customHeight="1" x14ac:dyDescent="0.2">
      <c r="A13" s="3" t="s">
        <v>20</v>
      </c>
      <c r="B13" s="3" t="s">
        <v>21</v>
      </c>
      <c r="C13" s="4" t="s">
        <v>501</v>
      </c>
      <c r="D13" s="4" t="s">
        <v>0</v>
      </c>
      <c r="E13" s="31" t="s">
        <v>502</v>
      </c>
      <c r="F13" s="1" t="s">
        <v>4</v>
      </c>
    </row>
    <row r="14" spans="1:8" s="11" customFormat="1" ht="21.75" customHeight="1" x14ac:dyDescent="0.2">
      <c r="A14" s="17">
        <v>1</v>
      </c>
      <c r="B14" s="17">
        <v>31503</v>
      </c>
      <c r="C14" s="13" t="s">
        <v>147</v>
      </c>
      <c r="D14" s="13" t="s">
        <v>41</v>
      </c>
      <c r="E14" s="13" t="s">
        <v>48</v>
      </c>
      <c r="F14" s="35">
        <v>117735.4</v>
      </c>
      <c r="G14" s="46"/>
      <c r="H14" s="46"/>
    </row>
    <row r="15" spans="1:8" s="11" customFormat="1" ht="21.75" customHeight="1" x14ac:dyDescent="0.2">
      <c r="A15" s="17">
        <f>A14+1</f>
        <v>2</v>
      </c>
      <c r="B15" s="17">
        <v>31549</v>
      </c>
      <c r="C15" s="13" t="s">
        <v>148</v>
      </c>
      <c r="D15" s="13" t="s">
        <v>67</v>
      </c>
      <c r="E15" s="13" t="s">
        <v>16</v>
      </c>
      <c r="F15" s="35">
        <v>22500</v>
      </c>
      <c r="G15" s="46"/>
      <c r="H15" s="46"/>
    </row>
    <row r="16" spans="1:8" s="11" customFormat="1" ht="21.75" customHeight="1" x14ac:dyDescent="0.2">
      <c r="A16" s="17">
        <f t="shared" ref="A16:A79" si="0">A15+1</f>
        <v>3</v>
      </c>
      <c r="B16" s="17">
        <v>31540</v>
      </c>
      <c r="C16" s="13" t="s">
        <v>80</v>
      </c>
      <c r="D16" s="13" t="s">
        <v>62</v>
      </c>
      <c r="E16" s="13" t="s">
        <v>79</v>
      </c>
      <c r="F16" s="38" t="s">
        <v>42</v>
      </c>
      <c r="G16" s="46"/>
      <c r="H16" s="46"/>
    </row>
    <row r="17" spans="1:8" s="11" customFormat="1" ht="21.75" customHeight="1" x14ac:dyDescent="0.2">
      <c r="A17" s="17">
        <f t="shared" si="0"/>
        <v>4</v>
      </c>
      <c r="B17" s="17">
        <v>31621</v>
      </c>
      <c r="C17" s="13" t="s">
        <v>118</v>
      </c>
      <c r="D17" s="13" t="s">
        <v>117</v>
      </c>
      <c r="E17" s="13" t="s">
        <v>53</v>
      </c>
      <c r="F17" s="35">
        <v>344989.57999999996</v>
      </c>
      <c r="G17" s="46"/>
      <c r="H17" s="46"/>
    </row>
    <row r="18" spans="1:8" s="11" customFormat="1" ht="21.75" customHeight="1" x14ac:dyDescent="0.2">
      <c r="A18" s="17">
        <f t="shared" si="0"/>
        <v>5</v>
      </c>
      <c r="B18" s="17">
        <v>31625</v>
      </c>
      <c r="C18" s="13" t="s">
        <v>121</v>
      </c>
      <c r="D18" s="13" t="s">
        <v>117</v>
      </c>
      <c r="E18" s="13" t="s">
        <v>116</v>
      </c>
      <c r="F18" s="35">
        <v>175957.71</v>
      </c>
      <c r="G18" s="46"/>
      <c r="H18" s="46"/>
    </row>
    <row r="19" spans="1:8" s="11" customFormat="1" ht="21.75" customHeight="1" x14ac:dyDescent="0.2">
      <c r="A19" s="17">
        <f t="shared" si="0"/>
        <v>6</v>
      </c>
      <c r="B19" s="17">
        <v>31643</v>
      </c>
      <c r="C19" s="13" t="s">
        <v>140</v>
      </c>
      <c r="D19" s="13" t="s">
        <v>117</v>
      </c>
      <c r="E19" s="13" t="s">
        <v>81</v>
      </c>
      <c r="F19" s="35">
        <v>2550</v>
      </c>
      <c r="G19" s="46"/>
      <c r="H19" s="46"/>
    </row>
    <row r="20" spans="1:8" s="11" customFormat="1" ht="21.75" customHeight="1" x14ac:dyDescent="0.2">
      <c r="A20" s="17">
        <f t="shared" si="0"/>
        <v>7</v>
      </c>
      <c r="B20" s="17">
        <v>33000</v>
      </c>
      <c r="C20" s="20" t="s">
        <v>232</v>
      </c>
      <c r="D20" s="20" t="s">
        <v>117</v>
      </c>
      <c r="E20" s="20" t="s">
        <v>44</v>
      </c>
      <c r="F20" s="35">
        <v>100481.55</v>
      </c>
      <c r="G20" s="46"/>
      <c r="H20" s="46"/>
    </row>
    <row r="21" spans="1:8" s="11" customFormat="1" ht="21.75" customHeight="1" x14ac:dyDescent="0.2">
      <c r="A21" s="17">
        <f t="shared" si="0"/>
        <v>8</v>
      </c>
      <c r="B21" s="17">
        <v>33009</v>
      </c>
      <c r="C21" s="20" t="s">
        <v>219</v>
      </c>
      <c r="D21" s="20" t="s">
        <v>117</v>
      </c>
      <c r="E21" s="20" t="s">
        <v>83</v>
      </c>
      <c r="F21" s="35">
        <v>45188</v>
      </c>
      <c r="G21" s="46"/>
      <c r="H21" s="46"/>
    </row>
    <row r="22" spans="1:8" s="11" customFormat="1" ht="21.75" customHeight="1" x14ac:dyDescent="0.2">
      <c r="A22" s="17">
        <f t="shared" si="0"/>
        <v>9</v>
      </c>
      <c r="B22" s="17">
        <v>31664</v>
      </c>
      <c r="C22" s="20" t="s">
        <v>227</v>
      </c>
      <c r="D22" s="20" t="s">
        <v>30</v>
      </c>
      <c r="E22" s="20" t="s">
        <v>226</v>
      </c>
      <c r="F22" s="35">
        <v>72000</v>
      </c>
      <c r="G22" s="46"/>
      <c r="H22" s="46"/>
    </row>
    <row r="23" spans="1:8" s="11" customFormat="1" ht="21.75" customHeight="1" x14ac:dyDescent="0.2">
      <c r="A23" s="17">
        <f t="shared" si="0"/>
        <v>10</v>
      </c>
      <c r="B23" s="17">
        <v>33165</v>
      </c>
      <c r="C23" s="13" t="s">
        <v>421</v>
      </c>
      <c r="D23" s="13" t="s">
        <v>420</v>
      </c>
      <c r="E23" s="13" t="s">
        <v>369</v>
      </c>
      <c r="F23" s="38" t="s">
        <v>42</v>
      </c>
      <c r="G23" s="46"/>
      <c r="H23" s="46"/>
    </row>
    <row r="24" spans="1:8" s="11" customFormat="1" ht="21.75" customHeight="1" x14ac:dyDescent="0.2">
      <c r="A24" s="17">
        <f t="shared" si="0"/>
        <v>11</v>
      </c>
      <c r="B24" s="17">
        <v>33137</v>
      </c>
      <c r="C24" s="13" t="s">
        <v>387</v>
      </c>
      <c r="D24" s="13" t="s">
        <v>386</v>
      </c>
      <c r="E24" s="13" t="s">
        <v>204</v>
      </c>
      <c r="F24" s="35">
        <v>86095.87</v>
      </c>
      <c r="G24" s="46"/>
      <c r="H24" s="46"/>
    </row>
    <row r="25" spans="1:8" s="11" customFormat="1" ht="21.75" customHeight="1" x14ac:dyDescent="0.2">
      <c r="A25" s="17">
        <f t="shared" si="0"/>
        <v>12</v>
      </c>
      <c r="B25" s="17">
        <v>31545</v>
      </c>
      <c r="C25" s="13" t="s">
        <v>149</v>
      </c>
      <c r="D25" s="13" t="s">
        <v>68</v>
      </c>
      <c r="E25" s="13" t="s">
        <v>56</v>
      </c>
      <c r="F25" s="38" t="s">
        <v>42</v>
      </c>
      <c r="G25" s="46"/>
      <c r="H25" s="46"/>
    </row>
    <row r="26" spans="1:8" s="11" customFormat="1" ht="21.75" customHeight="1" x14ac:dyDescent="0.2">
      <c r="A26" s="17">
        <f t="shared" si="0"/>
        <v>13</v>
      </c>
      <c r="B26" s="17">
        <v>31548</v>
      </c>
      <c r="C26" s="13" t="s">
        <v>151</v>
      </c>
      <c r="D26" s="13" t="s">
        <v>150</v>
      </c>
      <c r="E26" s="13" t="s">
        <v>74</v>
      </c>
      <c r="F26" s="35">
        <v>71731</v>
      </c>
      <c r="G26" s="46"/>
      <c r="H26" s="46"/>
    </row>
    <row r="27" spans="1:8" s="11" customFormat="1" ht="21.75" customHeight="1" x14ac:dyDescent="0.2">
      <c r="A27" s="17">
        <f t="shared" si="0"/>
        <v>14</v>
      </c>
      <c r="B27" s="17">
        <v>31582</v>
      </c>
      <c r="C27" s="13" t="s">
        <v>87</v>
      </c>
      <c r="D27" s="13" t="s">
        <v>150</v>
      </c>
      <c r="E27" s="13" t="s">
        <v>50</v>
      </c>
      <c r="F27" s="35">
        <v>7000</v>
      </c>
      <c r="G27" s="46"/>
      <c r="H27" s="46"/>
    </row>
    <row r="28" spans="1:8" s="11" customFormat="1" ht="21.75" customHeight="1" x14ac:dyDescent="0.2">
      <c r="A28" s="17">
        <f t="shared" si="0"/>
        <v>15</v>
      </c>
      <c r="B28" s="17">
        <v>33119</v>
      </c>
      <c r="C28" s="13" t="s">
        <v>344</v>
      </c>
      <c r="D28" s="13" t="s">
        <v>150</v>
      </c>
      <c r="E28" s="13" t="s">
        <v>96</v>
      </c>
      <c r="F28" s="35">
        <v>16575</v>
      </c>
      <c r="G28" s="46"/>
      <c r="H28" s="46"/>
    </row>
    <row r="29" spans="1:8" s="11" customFormat="1" ht="21.75" customHeight="1" x14ac:dyDescent="0.2">
      <c r="A29" s="17">
        <f t="shared" si="0"/>
        <v>16</v>
      </c>
      <c r="B29" s="17">
        <v>31496</v>
      </c>
      <c r="C29" s="13" t="s">
        <v>152</v>
      </c>
      <c r="D29" s="13" t="s">
        <v>40</v>
      </c>
      <c r="E29" s="13" t="s">
        <v>51</v>
      </c>
      <c r="F29" s="38" t="s">
        <v>42</v>
      </c>
      <c r="G29" s="46"/>
      <c r="H29" s="46"/>
    </row>
    <row r="30" spans="1:8" s="11" customFormat="1" ht="21.75" customHeight="1" x14ac:dyDescent="0.2">
      <c r="A30" s="17">
        <f t="shared" si="0"/>
        <v>17</v>
      </c>
      <c r="B30" s="17">
        <v>31543</v>
      </c>
      <c r="C30" s="13" t="s">
        <v>153</v>
      </c>
      <c r="D30" s="13" t="s">
        <v>40</v>
      </c>
      <c r="E30" s="13" t="s">
        <v>54</v>
      </c>
      <c r="F30" s="38" t="s">
        <v>42</v>
      </c>
      <c r="G30" s="46"/>
      <c r="H30" s="46"/>
    </row>
    <row r="31" spans="1:8" s="11" customFormat="1" ht="21.75" customHeight="1" x14ac:dyDescent="0.2">
      <c r="A31" s="17">
        <f t="shared" si="0"/>
        <v>18</v>
      </c>
      <c r="B31" s="17">
        <v>31544</v>
      </c>
      <c r="C31" s="13" t="s">
        <v>154</v>
      </c>
      <c r="D31" s="13" t="s">
        <v>40</v>
      </c>
      <c r="E31" s="13" t="s">
        <v>54</v>
      </c>
      <c r="F31" s="38" t="s">
        <v>42</v>
      </c>
      <c r="G31" s="46"/>
      <c r="H31" s="46"/>
    </row>
    <row r="32" spans="1:8" s="11" customFormat="1" ht="21.75" customHeight="1" x14ac:dyDescent="0.2">
      <c r="A32" s="17">
        <f t="shared" si="0"/>
        <v>19</v>
      </c>
      <c r="B32" s="17">
        <v>31558</v>
      </c>
      <c r="C32" s="13" t="s">
        <v>155</v>
      </c>
      <c r="D32" s="13" t="s">
        <v>40</v>
      </c>
      <c r="E32" s="13" t="s">
        <v>56</v>
      </c>
      <c r="F32" s="35">
        <v>58117.26</v>
      </c>
      <c r="G32" s="46"/>
      <c r="H32" s="46"/>
    </row>
    <row r="33" spans="1:8" s="11" customFormat="1" ht="21.75" customHeight="1" x14ac:dyDescent="0.2">
      <c r="A33" s="17">
        <f t="shared" si="0"/>
        <v>20</v>
      </c>
      <c r="B33" s="17">
        <v>33004</v>
      </c>
      <c r="C33" s="13" t="s">
        <v>213</v>
      </c>
      <c r="D33" s="13" t="s">
        <v>40</v>
      </c>
      <c r="E33" s="13" t="s">
        <v>2</v>
      </c>
      <c r="F33" s="35">
        <v>79838</v>
      </c>
      <c r="G33" s="46"/>
      <c r="H33" s="46"/>
    </row>
    <row r="34" spans="1:8" s="11" customFormat="1" ht="21.75" customHeight="1" x14ac:dyDescent="0.2">
      <c r="A34" s="17">
        <f t="shared" si="0"/>
        <v>21</v>
      </c>
      <c r="B34" s="17">
        <v>31651</v>
      </c>
      <c r="C34" s="13" t="s">
        <v>157</v>
      </c>
      <c r="D34" s="13" t="s">
        <v>156</v>
      </c>
      <c r="E34" s="13" t="s">
        <v>51</v>
      </c>
      <c r="F34" s="35">
        <v>24177.48</v>
      </c>
      <c r="G34" s="46"/>
      <c r="H34" s="46"/>
    </row>
    <row r="35" spans="1:8" s="11" customFormat="1" ht="21.75" customHeight="1" x14ac:dyDescent="0.2">
      <c r="A35" s="17">
        <f t="shared" si="0"/>
        <v>22</v>
      </c>
      <c r="B35" s="17">
        <v>33140</v>
      </c>
      <c r="C35" s="13" t="s">
        <v>392</v>
      </c>
      <c r="D35" s="13" t="s">
        <v>391</v>
      </c>
      <c r="E35" s="13" t="s">
        <v>56</v>
      </c>
      <c r="F35" s="35">
        <v>35254.49</v>
      </c>
      <c r="G35" s="46"/>
      <c r="H35" s="46"/>
    </row>
    <row r="36" spans="1:8" s="11" customFormat="1" ht="21.75" customHeight="1" x14ac:dyDescent="0.2">
      <c r="A36" s="17">
        <f t="shared" si="0"/>
        <v>23</v>
      </c>
      <c r="B36" s="17">
        <v>33219</v>
      </c>
      <c r="C36" s="18" t="s">
        <v>510</v>
      </c>
      <c r="D36" s="13" t="s">
        <v>391</v>
      </c>
      <c r="E36" s="37" t="s">
        <v>511</v>
      </c>
      <c r="F36" s="35">
        <v>18526.989999999998</v>
      </c>
      <c r="G36" s="46"/>
      <c r="H36" s="46"/>
    </row>
    <row r="37" spans="1:8" s="11" customFormat="1" ht="21.75" customHeight="1" x14ac:dyDescent="0.2">
      <c r="A37" s="17">
        <f t="shared" si="0"/>
        <v>24</v>
      </c>
      <c r="B37" s="17">
        <v>31676</v>
      </c>
      <c r="C37" s="20" t="s">
        <v>358</v>
      </c>
      <c r="D37" s="20" t="s">
        <v>356</v>
      </c>
      <c r="E37" s="20" t="s">
        <v>357</v>
      </c>
      <c r="F37" s="35">
        <v>222000</v>
      </c>
      <c r="G37" s="46"/>
      <c r="H37" s="46"/>
    </row>
    <row r="38" spans="1:8" s="11" customFormat="1" ht="21.75" customHeight="1" x14ac:dyDescent="0.2">
      <c r="A38" s="17">
        <f t="shared" si="0"/>
        <v>25</v>
      </c>
      <c r="B38" s="17">
        <v>31693</v>
      </c>
      <c r="C38" s="13" t="s">
        <v>472</v>
      </c>
      <c r="D38" s="13" t="s">
        <v>356</v>
      </c>
      <c r="E38" s="13" t="s">
        <v>471</v>
      </c>
      <c r="F38" s="35">
        <v>550000</v>
      </c>
      <c r="G38" s="46"/>
      <c r="H38" s="46"/>
    </row>
    <row r="39" spans="1:8" s="11" customFormat="1" ht="21.75" customHeight="1" x14ac:dyDescent="0.2">
      <c r="A39" s="17">
        <f t="shared" si="0"/>
        <v>26</v>
      </c>
      <c r="B39" s="17">
        <v>33231</v>
      </c>
      <c r="C39" s="63" t="s">
        <v>530</v>
      </c>
      <c r="D39" s="13" t="s">
        <v>356</v>
      </c>
      <c r="E39" s="13" t="s">
        <v>527</v>
      </c>
      <c r="F39" s="35">
        <v>353768.75</v>
      </c>
      <c r="G39" s="46"/>
      <c r="H39" s="46"/>
    </row>
    <row r="40" spans="1:8" s="11" customFormat="1" ht="21.75" customHeight="1" x14ac:dyDescent="0.2">
      <c r="A40" s="17">
        <f t="shared" si="0"/>
        <v>27</v>
      </c>
      <c r="B40" s="17">
        <v>33159</v>
      </c>
      <c r="C40" s="13" t="s">
        <v>417</v>
      </c>
      <c r="D40" s="13" t="s">
        <v>416</v>
      </c>
      <c r="E40" s="13" t="s">
        <v>58</v>
      </c>
      <c r="F40" s="35">
        <v>227975.36</v>
      </c>
      <c r="G40" s="46"/>
      <c r="H40" s="46"/>
    </row>
    <row r="41" spans="1:8" s="11" customFormat="1" ht="21.75" customHeight="1" x14ac:dyDescent="0.2">
      <c r="A41" s="17">
        <f t="shared" si="0"/>
        <v>28</v>
      </c>
      <c r="B41" s="17">
        <v>31385</v>
      </c>
      <c r="C41" s="13" t="s">
        <v>158</v>
      </c>
      <c r="D41" s="13" t="s">
        <v>130</v>
      </c>
      <c r="E41" s="13" t="s">
        <v>45</v>
      </c>
      <c r="F41" s="35">
        <v>85931.57</v>
      </c>
      <c r="G41" s="46"/>
      <c r="H41" s="46"/>
    </row>
    <row r="42" spans="1:8" s="11" customFormat="1" ht="21.75" customHeight="1" x14ac:dyDescent="0.2">
      <c r="A42" s="7">
        <f t="shared" si="0"/>
        <v>29</v>
      </c>
      <c r="B42" s="7">
        <v>31473</v>
      </c>
      <c r="C42" s="24" t="s">
        <v>159</v>
      </c>
      <c r="D42" s="24" t="s">
        <v>130</v>
      </c>
      <c r="E42" s="24" t="s">
        <v>14</v>
      </c>
      <c r="F42" s="67">
        <v>263299.82</v>
      </c>
      <c r="G42" s="46"/>
      <c r="H42" s="46"/>
    </row>
    <row r="43" spans="1:8" s="11" customFormat="1" ht="21.75" customHeight="1" x14ac:dyDescent="0.2">
      <c r="A43" s="5">
        <f t="shared" si="0"/>
        <v>30</v>
      </c>
      <c r="B43" s="5">
        <v>31480</v>
      </c>
      <c r="C43" s="68" t="s">
        <v>160</v>
      </c>
      <c r="D43" s="68" t="s">
        <v>130</v>
      </c>
      <c r="E43" s="68" t="s">
        <v>52</v>
      </c>
      <c r="F43" s="69">
        <v>683769.39999999991</v>
      </c>
      <c r="G43" s="46"/>
      <c r="H43" s="46"/>
    </row>
    <row r="44" spans="1:8" s="11" customFormat="1" ht="21.75" customHeight="1" x14ac:dyDescent="0.2">
      <c r="A44" s="17">
        <f t="shared" si="0"/>
        <v>31</v>
      </c>
      <c r="B44" s="17">
        <v>31551</v>
      </c>
      <c r="C44" s="13" t="s">
        <v>161</v>
      </c>
      <c r="D44" s="13" t="s">
        <v>130</v>
      </c>
      <c r="E44" s="13" t="s">
        <v>14</v>
      </c>
      <c r="F44" s="35">
        <v>5999.08</v>
      </c>
      <c r="G44" s="46"/>
      <c r="H44" s="46"/>
    </row>
    <row r="45" spans="1:8" s="11" customFormat="1" ht="21.75" customHeight="1" x14ac:dyDescent="0.2">
      <c r="A45" s="17">
        <f t="shared" si="0"/>
        <v>32</v>
      </c>
      <c r="B45" s="17">
        <v>31583</v>
      </c>
      <c r="C45" s="13" t="s">
        <v>88</v>
      </c>
      <c r="D45" s="13" t="s">
        <v>130</v>
      </c>
      <c r="E45" s="13" t="s">
        <v>55</v>
      </c>
      <c r="F45" s="35">
        <v>271458.83999999997</v>
      </c>
      <c r="G45" s="46"/>
      <c r="H45" s="46"/>
    </row>
    <row r="46" spans="1:8" s="11" customFormat="1" ht="21.75" customHeight="1" x14ac:dyDescent="0.2">
      <c r="A46" s="17">
        <f t="shared" si="0"/>
        <v>33</v>
      </c>
      <c r="B46" s="17">
        <v>31606</v>
      </c>
      <c r="C46" s="13" t="s">
        <v>111</v>
      </c>
      <c r="D46" s="13" t="s">
        <v>130</v>
      </c>
      <c r="E46" s="13" t="s">
        <v>59</v>
      </c>
      <c r="F46" s="35">
        <v>495013.94000000006</v>
      </c>
      <c r="G46" s="46"/>
      <c r="H46" s="46"/>
    </row>
    <row r="47" spans="1:8" s="11" customFormat="1" ht="21.75" customHeight="1" x14ac:dyDescent="0.2">
      <c r="A47" s="17">
        <f t="shared" si="0"/>
        <v>34</v>
      </c>
      <c r="B47" s="17">
        <v>31610</v>
      </c>
      <c r="C47" s="13" t="s">
        <v>112</v>
      </c>
      <c r="D47" s="13" t="s">
        <v>130</v>
      </c>
      <c r="E47" s="13" t="s">
        <v>27</v>
      </c>
      <c r="F47" s="35">
        <v>479746.92</v>
      </c>
      <c r="G47" s="46"/>
      <c r="H47" s="46"/>
    </row>
    <row r="48" spans="1:8" s="11" customFormat="1" ht="21.75" customHeight="1" x14ac:dyDescent="0.2">
      <c r="A48" s="17">
        <f t="shared" si="0"/>
        <v>35</v>
      </c>
      <c r="B48" s="17">
        <v>31642</v>
      </c>
      <c r="C48" s="13" t="s">
        <v>131</v>
      </c>
      <c r="D48" s="13" t="s">
        <v>130</v>
      </c>
      <c r="E48" s="13" t="s">
        <v>72</v>
      </c>
      <c r="F48" s="35">
        <v>365807.03</v>
      </c>
      <c r="G48" s="46"/>
      <c r="H48" s="46"/>
    </row>
    <row r="49" spans="1:8" s="11" customFormat="1" ht="21.75" customHeight="1" x14ac:dyDescent="0.2">
      <c r="A49" s="17">
        <f t="shared" si="0"/>
        <v>36</v>
      </c>
      <c r="B49" s="17">
        <v>31660</v>
      </c>
      <c r="C49" s="13" t="s">
        <v>207</v>
      </c>
      <c r="D49" s="13" t="s">
        <v>130</v>
      </c>
      <c r="E49" s="13" t="s">
        <v>204</v>
      </c>
      <c r="F49" s="35">
        <v>29588.880000000001</v>
      </c>
      <c r="G49" s="46"/>
      <c r="H49" s="46"/>
    </row>
    <row r="50" spans="1:8" s="11" customFormat="1" ht="21.75" customHeight="1" x14ac:dyDescent="0.2">
      <c r="A50" s="17">
        <f t="shared" si="0"/>
        <v>37</v>
      </c>
      <c r="B50" s="17">
        <v>33020</v>
      </c>
      <c r="C50" s="13" t="s">
        <v>238</v>
      </c>
      <c r="D50" s="13" t="s">
        <v>130</v>
      </c>
      <c r="E50" s="13" t="s">
        <v>61</v>
      </c>
      <c r="F50" s="35">
        <v>45820</v>
      </c>
      <c r="G50" s="46"/>
      <c r="H50" s="46"/>
    </row>
    <row r="51" spans="1:8" s="11" customFormat="1" ht="21.75" customHeight="1" x14ac:dyDescent="0.2">
      <c r="A51" s="17">
        <f t="shared" si="0"/>
        <v>38</v>
      </c>
      <c r="B51" s="17">
        <v>33037</v>
      </c>
      <c r="C51" s="13" t="s">
        <v>260</v>
      </c>
      <c r="D51" s="13" t="s">
        <v>130</v>
      </c>
      <c r="E51" s="13" t="s">
        <v>16</v>
      </c>
      <c r="F51" s="35">
        <v>12548.8</v>
      </c>
      <c r="G51" s="46"/>
      <c r="H51" s="46"/>
    </row>
    <row r="52" spans="1:8" s="11" customFormat="1" ht="21.75" customHeight="1" x14ac:dyDescent="0.2">
      <c r="A52" s="17">
        <f t="shared" si="0"/>
        <v>39</v>
      </c>
      <c r="B52" s="17">
        <v>33053</v>
      </c>
      <c r="C52" s="13" t="s">
        <v>271</v>
      </c>
      <c r="D52" s="13" t="s">
        <v>130</v>
      </c>
      <c r="E52" s="13" t="s">
        <v>270</v>
      </c>
      <c r="F52" s="35">
        <v>569147</v>
      </c>
      <c r="G52" s="46"/>
      <c r="H52" s="46"/>
    </row>
    <row r="53" spans="1:8" s="11" customFormat="1" ht="21.75" customHeight="1" x14ac:dyDescent="0.2">
      <c r="A53" s="17">
        <f t="shared" si="0"/>
        <v>40</v>
      </c>
      <c r="B53" s="17">
        <v>33064</v>
      </c>
      <c r="C53" s="13" t="s">
        <v>283</v>
      </c>
      <c r="D53" s="13" t="s">
        <v>130</v>
      </c>
      <c r="E53" s="13" t="s">
        <v>31</v>
      </c>
      <c r="F53" s="35">
        <v>66770.44</v>
      </c>
      <c r="G53" s="46"/>
      <c r="H53" s="46"/>
    </row>
    <row r="54" spans="1:8" s="11" customFormat="1" ht="21.75" customHeight="1" x14ac:dyDescent="0.2">
      <c r="A54" s="17">
        <f t="shared" si="0"/>
        <v>41</v>
      </c>
      <c r="B54" s="17">
        <v>33082</v>
      </c>
      <c r="C54" s="13" t="s">
        <v>287</v>
      </c>
      <c r="D54" s="13" t="s">
        <v>130</v>
      </c>
      <c r="E54" s="13" t="s">
        <v>45</v>
      </c>
      <c r="F54" s="35">
        <v>577153.02</v>
      </c>
      <c r="G54" s="46"/>
      <c r="H54" s="46"/>
    </row>
    <row r="55" spans="1:8" s="11" customFormat="1" ht="21.75" customHeight="1" x14ac:dyDescent="0.2">
      <c r="A55" s="17">
        <f t="shared" si="0"/>
        <v>42</v>
      </c>
      <c r="B55" s="17">
        <v>33116</v>
      </c>
      <c r="C55" s="13" t="s">
        <v>345</v>
      </c>
      <c r="D55" s="13" t="s">
        <v>130</v>
      </c>
      <c r="E55" s="13" t="s">
        <v>55</v>
      </c>
      <c r="F55" s="35">
        <v>812408.19</v>
      </c>
      <c r="G55" s="46"/>
      <c r="H55" s="46"/>
    </row>
    <row r="56" spans="1:8" s="11" customFormat="1" ht="21.75" customHeight="1" x14ac:dyDescent="0.2">
      <c r="A56" s="17">
        <f t="shared" si="0"/>
        <v>43</v>
      </c>
      <c r="B56" s="17">
        <v>33142</v>
      </c>
      <c r="C56" s="13" t="s">
        <v>394</v>
      </c>
      <c r="D56" s="13" t="s">
        <v>130</v>
      </c>
      <c r="E56" s="13" t="s">
        <v>31</v>
      </c>
      <c r="F56" s="35">
        <v>685204.41999999993</v>
      </c>
      <c r="G56" s="46"/>
      <c r="H56" s="46"/>
    </row>
    <row r="57" spans="1:8" s="11" customFormat="1" ht="21.75" customHeight="1" x14ac:dyDescent="0.2">
      <c r="A57" s="17">
        <f t="shared" si="0"/>
        <v>44</v>
      </c>
      <c r="B57" s="17">
        <v>33155</v>
      </c>
      <c r="C57" s="13" t="s">
        <v>408</v>
      </c>
      <c r="D57" s="13" t="s">
        <v>130</v>
      </c>
      <c r="E57" s="13" t="s">
        <v>31</v>
      </c>
      <c r="F57" s="35">
        <v>1090380</v>
      </c>
      <c r="G57" s="46"/>
      <c r="H57" s="46"/>
    </row>
    <row r="58" spans="1:8" s="11" customFormat="1" ht="21.75" customHeight="1" x14ac:dyDescent="0.2">
      <c r="A58" s="17">
        <f t="shared" si="0"/>
        <v>45</v>
      </c>
      <c r="B58" s="17">
        <v>33229</v>
      </c>
      <c r="C58" s="63" t="s">
        <v>528</v>
      </c>
      <c r="D58" s="13" t="s">
        <v>130</v>
      </c>
      <c r="E58" s="13" t="s">
        <v>31</v>
      </c>
      <c r="F58" s="35" t="s">
        <v>42</v>
      </c>
      <c r="G58" s="46"/>
      <c r="H58" s="46"/>
    </row>
    <row r="59" spans="1:8" s="11" customFormat="1" ht="21.75" customHeight="1" x14ac:dyDescent="0.2">
      <c r="A59" s="17">
        <f t="shared" si="0"/>
        <v>46</v>
      </c>
      <c r="B59" s="17">
        <v>31517</v>
      </c>
      <c r="C59" s="13" t="s">
        <v>163</v>
      </c>
      <c r="D59" s="13" t="s">
        <v>162</v>
      </c>
      <c r="E59" s="13" t="s">
        <v>18</v>
      </c>
      <c r="F59" s="35">
        <v>51197.64</v>
      </c>
      <c r="G59" s="46"/>
      <c r="H59" s="46"/>
    </row>
    <row r="60" spans="1:8" s="11" customFormat="1" ht="21.75" customHeight="1" x14ac:dyDescent="0.2">
      <c r="A60" s="17">
        <f t="shared" si="0"/>
        <v>47</v>
      </c>
      <c r="B60" s="17">
        <v>31603</v>
      </c>
      <c r="C60" s="13" t="s">
        <v>100</v>
      </c>
      <c r="D60" s="13" t="s">
        <v>99</v>
      </c>
      <c r="E60" s="13" t="s">
        <v>1</v>
      </c>
      <c r="F60" s="35">
        <v>34722.199999999997</v>
      </c>
      <c r="G60" s="46"/>
      <c r="H60" s="46"/>
    </row>
    <row r="61" spans="1:8" s="11" customFormat="1" ht="21.75" customHeight="1" x14ac:dyDescent="0.2">
      <c r="A61" s="17">
        <f t="shared" si="0"/>
        <v>48</v>
      </c>
      <c r="B61" s="17">
        <v>33034</v>
      </c>
      <c r="C61" s="13" t="s">
        <v>259</v>
      </c>
      <c r="D61" s="13" t="s">
        <v>99</v>
      </c>
      <c r="E61" s="13" t="s">
        <v>116</v>
      </c>
      <c r="F61" s="35">
        <v>29415</v>
      </c>
      <c r="G61" s="46"/>
      <c r="H61" s="46"/>
    </row>
    <row r="62" spans="1:8" s="11" customFormat="1" ht="21.75" customHeight="1" x14ac:dyDescent="0.2">
      <c r="A62" s="17">
        <f t="shared" si="0"/>
        <v>49</v>
      </c>
      <c r="B62" s="17">
        <v>33098</v>
      </c>
      <c r="C62" s="13" t="s">
        <v>314</v>
      </c>
      <c r="D62" s="13" t="s">
        <v>99</v>
      </c>
      <c r="E62" s="13" t="s">
        <v>116</v>
      </c>
      <c r="F62" s="35">
        <v>186032.5</v>
      </c>
      <c r="G62" s="46"/>
      <c r="H62" s="46"/>
    </row>
    <row r="63" spans="1:8" s="11" customFormat="1" ht="21.75" customHeight="1" x14ac:dyDescent="0.2">
      <c r="A63" s="17">
        <f t="shared" si="0"/>
        <v>50</v>
      </c>
      <c r="B63" s="17">
        <v>33110</v>
      </c>
      <c r="C63" s="13" t="s">
        <v>329</v>
      </c>
      <c r="D63" s="13" t="s">
        <v>280</v>
      </c>
      <c r="E63" s="13" t="s">
        <v>56</v>
      </c>
      <c r="F63" s="35">
        <v>5000</v>
      </c>
      <c r="G63" s="46"/>
      <c r="H63" s="46"/>
    </row>
    <row r="64" spans="1:8" s="11" customFormat="1" ht="21.75" customHeight="1" x14ac:dyDescent="0.2">
      <c r="A64" s="17">
        <f t="shared" si="0"/>
        <v>51</v>
      </c>
      <c r="B64" s="17">
        <v>33076</v>
      </c>
      <c r="C64" s="13" t="s">
        <v>288</v>
      </c>
      <c r="D64" s="13" t="s">
        <v>280</v>
      </c>
      <c r="E64" s="13" t="s">
        <v>60</v>
      </c>
      <c r="F64" s="38">
        <v>162594.65</v>
      </c>
      <c r="G64" s="46"/>
      <c r="H64" s="46"/>
    </row>
    <row r="65" spans="1:8" s="11" customFormat="1" ht="21.75" customHeight="1" x14ac:dyDescent="0.2">
      <c r="A65" s="17">
        <f t="shared" si="0"/>
        <v>52</v>
      </c>
      <c r="B65" s="17">
        <v>31470</v>
      </c>
      <c r="C65" s="13" t="s">
        <v>165</v>
      </c>
      <c r="D65" s="13" t="s">
        <v>164</v>
      </c>
      <c r="E65" s="13" t="s">
        <v>33</v>
      </c>
      <c r="F65" s="35">
        <v>28501.65</v>
      </c>
      <c r="G65" s="46"/>
      <c r="H65" s="46"/>
    </row>
    <row r="66" spans="1:8" s="11" customFormat="1" ht="21.75" customHeight="1" x14ac:dyDescent="0.2">
      <c r="A66" s="17">
        <f t="shared" si="0"/>
        <v>53</v>
      </c>
      <c r="B66" s="17">
        <v>33096</v>
      </c>
      <c r="C66" s="13" t="s">
        <v>315</v>
      </c>
      <c r="D66" s="13" t="s">
        <v>101</v>
      </c>
      <c r="E66" s="13" t="s">
        <v>15</v>
      </c>
      <c r="F66" s="35" t="s">
        <v>42</v>
      </c>
      <c r="G66" s="46"/>
      <c r="H66" s="46"/>
    </row>
    <row r="67" spans="1:8" s="11" customFormat="1" ht="21.75" customHeight="1" x14ac:dyDescent="0.2">
      <c r="A67" s="17">
        <f t="shared" si="0"/>
        <v>54</v>
      </c>
      <c r="B67" s="17">
        <v>33109</v>
      </c>
      <c r="C67" s="13" t="s">
        <v>330</v>
      </c>
      <c r="D67" s="13" t="s">
        <v>101</v>
      </c>
      <c r="E67" s="13" t="s">
        <v>307</v>
      </c>
      <c r="F67" s="35">
        <v>72193.34</v>
      </c>
      <c r="G67" s="46"/>
      <c r="H67" s="46"/>
    </row>
    <row r="68" spans="1:8" s="11" customFormat="1" ht="21.75" customHeight="1" x14ac:dyDescent="0.2">
      <c r="A68" s="17">
        <f t="shared" si="0"/>
        <v>55</v>
      </c>
      <c r="B68" s="17">
        <v>31605</v>
      </c>
      <c r="C68" s="13" t="s">
        <v>102</v>
      </c>
      <c r="D68" s="13" t="s">
        <v>101</v>
      </c>
      <c r="E68" s="13" t="s">
        <v>1</v>
      </c>
      <c r="F68" s="38">
        <v>40751.589999999997</v>
      </c>
      <c r="G68" s="46"/>
      <c r="H68" s="46"/>
    </row>
    <row r="69" spans="1:8" s="11" customFormat="1" ht="21.75" customHeight="1" x14ac:dyDescent="0.2">
      <c r="A69" s="17">
        <f t="shared" si="0"/>
        <v>56</v>
      </c>
      <c r="B69" s="17">
        <v>31607</v>
      </c>
      <c r="C69" s="13" t="s">
        <v>103</v>
      </c>
      <c r="D69" s="13" t="s">
        <v>101</v>
      </c>
      <c r="E69" s="13" t="s">
        <v>43</v>
      </c>
      <c r="F69" s="35">
        <v>29761.43</v>
      </c>
      <c r="G69" s="46"/>
      <c r="H69" s="46"/>
    </row>
    <row r="70" spans="1:8" s="11" customFormat="1" ht="21.75" customHeight="1" x14ac:dyDescent="0.2">
      <c r="A70" s="17">
        <f t="shared" si="0"/>
        <v>57</v>
      </c>
      <c r="B70" s="17">
        <v>31608</v>
      </c>
      <c r="C70" s="13" t="s">
        <v>104</v>
      </c>
      <c r="D70" s="13" t="s">
        <v>101</v>
      </c>
      <c r="E70" s="13" t="s">
        <v>43</v>
      </c>
      <c r="F70" s="35" t="s">
        <v>42</v>
      </c>
      <c r="G70" s="46"/>
      <c r="H70" s="46"/>
    </row>
    <row r="71" spans="1:8" s="11" customFormat="1" ht="21.75" customHeight="1" x14ac:dyDescent="0.2">
      <c r="A71" s="17">
        <f t="shared" si="0"/>
        <v>58</v>
      </c>
      <c r="B71" s="17">
        <v>33019</v>
      </c>
      <c r="C71" s="13" t="s">
        <v>239</v>
      </c>
      <c r="D71" s="13" t="s">
        <v>101</v>
      </c>
      <c r="E71" s="13" t="s">
        <v>15</v>
      </c>
      <c r="F71" s="35">
        <v>48133.64</v>
      </c>
      <c r="G71" s="46"/>
      <c r="H71" s="46"/>
    </row>
    <row r="72" spans="1:8" s="11" customFormat="1" ht="21.75" customHeight="1" x14ac:dyDescent="0.2">
      <c r="A72" s="17">
        <f t="shared" si="0"/>
        <v>59</v>
      </c>
      <c r="B72" s="17">
        <v>33021</v>
      </c>
      <c r="C72" s="13" t="s">
        <v>240</v>
      </c>
      <c r="D72" s="13" t="s">
        <v>101</v>
      </c>
      <c r="E72" s="13" t="s">
        <v>43</v>
      </c>
      <c r="F72" s="35">
        <v>77276.759999999995</v>
      </c>
      <c r="G72" s="46"/>
      <c r="H72" s="46"/>
    </row>
    <row r="73" spans="1:8" s="11" customFormat="1" ht="21.75" customHeight="1" x14ac:dyDescent="0.2">
      <c r="A73" s="17">
        <f t="shared" si="0"/>
        <v>60</v>
      </c>
      <c r="B73" s="17">
        <v>33031</v>
      </c>
      <c r="C73" s="13" t="s">
        <v>258</v>
      </c>
      <c r="D73" s="13" t="s">
        <v>101</v>
      </c>
      <c r="E73" s="13" t="s">
        <v>83</v>
      </c>
      <c r="F73" s="35">
        <v>44618</v>
      </c>
      <c r="G73" s="46"/>
      <c r="H73" s="46"/>
    </row>
    <row r="74" spans="1:8" s="11" customFormat="1" ht="21.75" customHeight="1" x14ac:dyDescent="0.2">
      <c r="A74" s="17">
        <f t="shared" si="0"/>
        <v>61</v>
      </c>
      <c r="B74" s="17">
        <v>33006</v>
      </c>
      <c r="C74" s="13" t="s">
        <v>215</v>
      </c>
      <c r="D74" s="13" t="s">
        <v>73</v>
      </c>
      <c r="E74" s="13" t="s">
        <v>56</v>
      </c>
      <c r="F74" s="35">
        <v>11312.5</v>
      </c>
      <c r="G74" s="46"/>
      <c r="H74" s="46"/>
    </row>
    <row r="75" spans="1:8" s="11" customFormat="1" ht="21.75" customHeight="1" x14ac:dyDescent="0.2">
      <c r="A75" s="17">
        <f t="shared" si="0"/>
        <v>62</v>
      </c>
      <c r="B75" s="17">
        <v>33022</v>
      </c>
      <c r="C75" s="13" t="s">
        <v>241</v>
      </c>
      <c r="D75" s="13" t="s">
        <v>73</v>
      </c>
      <c r="E75" s="13" t="s">
        <v>45</v>
      </c>
      <c r="F75" s="35">
        <v>91950</v>
      </c>
      <c r="G75" s="46"/>
      <c r="H75" s="46"/>
    </row>
    <row r="76" spans="1:8" s="11" customFormat="1" ht="21.75" customHeight="1" x14ac:dyDescent="0.2">
      <c r="A76" s="17">
        <f t="shared" si="0"/>
        <v>63</v>
      </c>
      <c r="B76" s="17">
        <v>33035</v>
      </c>
      <c r="C76" s="13" t="s">
        <v>256</v>
      </c>
      <c r="D76" s="13" t="s">
        <v>73</v>
      </c>
      <c r="E76" s="13" t="s">
        <v>257</v>
      </c>
      <c r="F76" s="35">
        <v>168125</v>
      </c>
      <c r="G76" s="46"/>
      <c r="H76" s="46"/>
    </row>
    <row r="77" spans="1:8" s="11" customFormat="1" ht="21.75" customHeight="1" x14ac:dyDescent="0.2">
      <c r="A77" s="17">
        <f t="shared" si="0"/>
        <v>64</v>
      </c>
      <c r="B77" s="17">
        <v>33086</v>
      </c>
      <c r="C77" s="13" t="s">
        <v>302</v>
      </c>
      <c r="D77" s="13" t="s">
        <v>73</v>
      </c>
      <c r="E77" s="13" t="s">
        <v>116</v>
      </c>
      <c r="F77" s="35">
        <v>405496.58</v>
      </c>
      <c r="G77" s="46"/>
      <c r="H77" s="46"/>
    </row>
    <row r="78" spans="1:8" s="11" customFormat="1" ht="21.75" customHeight="1" x14ac:dyDescent="0.2">
      <c r="A78" s="17">
        <f t="shared" si="0"/>
        <v>65</v>
      </c>
      <c r="B78" s="17">
        <v>33102</v>
      </c>
      <c r="C78" s="13" t="s">
        <v>325</v>
      </c>
      <c r="D78" s="13" t="s">
        <v>73</v>
      </c>
      <c r="E78" s="13" t="s">
        <v>31</v>
      </c>
      <c r="F78" s="35">
        <v>148834.30000000002</v>
      </c>
      <c r="G78" s="46"/>
      <c r="H78" s="46"/>
    </row>
    <row r="79" spans="1:8" s="11" customFormat="1" ht="21.75" customHeight="1" x14ac:dyDescent="0.2">
      <c r="A79" s="17">
        <f t="shared" si="0"/>
        <v>66</v>
      </c>
      <c r="B79" s="17">
        <v>33148</v>
      </c>
      <c r="C79" s="13" t="s">
        <v>399</v>
      </c>
      <c r="D79" s="13" t="s">
        <v>73</v>
      </c>
      <c r="E79" s="13" t="s">
        <v>116</v>
      </c>
      <c r="F79" s="35">
        <v>16718.25</v>
      </c>
      <c r="G79" s="46"/>
      <c r="H79" s="46"/>
    </row>
    <row r="80" spans="1:8" s="11" customFormat="1" ht="21.75" customHeight="1" x14ac:dyDescent="0.2">
      <c r="A80" s="17">
        <f t="shared" ref="A80:A143" si="1">A79+1</f>
        <v>67</v>
      </c>
      <c r="B80" s="17">
        <v>33170</v>
      </c>
      <c r="C80" s="13" t="s">
        <v>436</v>
      </c>
      <c r="D80" s="13" t="s">
        <v>73</v>
      </c>
      <c r="E80" s="13" t="s">
        <v>435</v>
      </c>
      <c r="F80" s="35">
        <v>16817</v>
      </c>
      <c r="G80" s="46"/>
      <c r="H80" s="46"/>
    </row>
    <row r="81" spans="1:8" s="11" customFormat="1" ht="21.75" customHeight="1" x14ac:dyDescent="0.2">
      <c r="A81" s="7">
        <f t="shared" si="1"/>
        <v>68</v>
      </c>
      <c r="B81" s="7">
        <v>31665</v>
      </c>
      <c r="C81" s="24" t="s">
        <v>244</v>
      </c>
      <c r="D81" s="24" t="s">
        <v>5</v>
      </c>
      <c r="E81" s="24" t="s">
        <v>45</v>
      </c>
      <c r="F81" s="67">
        <v>25818.01</v>
      </c>
      <c r="G81" s="46"/>
      <c r="H81" s="46"/>
    </row>
    <row r="82" spans="1:8" s="11" customFormat="1" ht="21.75" customHeight="1" x14ac:dyDescent="0.2">
      <c r="A82" s="5">
        <f t="shared" si="1"/>
        <v>69</v>
      </c>
      <c r="B82" s="5">
        <v>33061</v>
      </c>
      <c r="C82" s="68" t="s">
        <v>277</v>
      </c>
      <c r="D82" s="68" t="s">
        <v>5</v>
      </c>
      <c r="E82" s="68" t="s">
        <v>43</v>
      </c>
      <c r="F82" s="69">
        <v>244049.13</v>
      </c>
      <c r="G82" s="46"/>
      <c r="H82" s="46"/>
    </row>
    <row r="83" spans="1:8" s="11" customFormat="1" ht="21.75" customHeight="1" x14ac:dyDescent="0.2">
      <c r="A83" s="17">
        <f t="shared" si="1"/>
        <v>70</v>
      </c>
      <c r="B83" s="17">
        <v>33106</v>
      </c>
      <c r="C83" s="13" t="s">
        <v>331</v>
      </c>
      <c r="D83" s="13" t="s">
        <v>5</v>
      </c>
      <c r="E83" s="13" t="s">
        <v>43</v>
      </c>
      <c r="F83" s="35">
        <v>402929.97</v>
      </c>
      <c r="G83" s="46"/>
      <c r="H83" s="46"/>
    </row>
    <row r="84" spans="1:8" s="11" customFormat="1" ht="21.75" customHeight="1" x14ac:dyDescent="0.2">
      <c r="A84" s="17">
        <f t="shared" si="1"/>
        <v>71</v>
      </c>
      <c r="B84" s="17">
        <v>33214</v>
      </c>
      <c r="C84" s="18" t="s">
        <v>505</v>
      </c>
      <c r="D84" s="13" t="s">
        <v>5</v>
      </c>
      <c r="E84" s="37" t="s">
        <v>43</v>
      </c>
      <c r="F84" s="35">
        <v>41811.64</v>
      </c>
      <c r="G84" s="46"/>
      <c r="H84" s="46"/>
    </row>
    <row r="85" spans="1:8" s="11" customFormat="1" ht="21.75" customHeight="1" x14ac:dyDescent="0.2">
      <c r="A85" s="17">
        <f t="shared" si="1"/>
        <v>72</v>
      </c>
      <c r="B85" s="17">
        <v>31481</v>
      </c>
      <c r="C85" s="13" t="s">
        <v>167</v>
      </c>
      <c r="D85" s="13" t="s">
        <v>166</v>
      </c>
      <c r="E85" s="13" t="s">
        <v>28</v>
      </c>
      <c r="F85" s="35">
        <v>150271.43</v>
      </c>
      <c r="G85" s="46"/>
      <c r="H85" s="46"/>
    </row>
    <row r="86" spans="1:8" s="11" customFormat="1" ht="21.75" customHeight="1" x14ac:dyDescent="0.2">
      <c r="A86" s="17">
        <f t="shared" si="1"/>
        <v>73</v>
      </c>
      <c r="B86" s="17">
        <v>31683</v>
      </c>
      <c r="C86" s="13" t="str">
        <f>PROPER([1]Planilha1!$B$129)</f>
        <v>Est Clin Distrofias Musculares-Sarepta</v>
      </c>
      <c r="D86" s="13" t="s">
        <v>289</v>
      </c>
      <c r="E86" s="13" t="s">
        <v>388</v>
      </c>
      <c r="F86" s="35">
        <v>184140</v>
      </c>
      <c r="G86" s="46"/>
      <c r="H86" s="46"/>
    </row>
    <row r="87" spans="1:8" s="11" customFormat="1" ht="21.75" customHeight="1" x14ac:dyDescent="0.2">
      <c r="A87" s="17">
        <f t="shared" si="1"/>
        <v>74</v>
      </c>
      <c r="B87" s="17">
        <v>33072</v>
      </c>
      <c r="C87" s="13" t="s">
        <v>290</v>
      </c>
      <c r="D87" s="13" t="s">
        <v>289</v>
      </c>
      <c r="E87" s="13" t="s">
        <v>248</v>
      </c>
      <c r="F87" s="35">
        <v>607399.09000000008</v>
      </c>
      <c r="G87" s="46"/>
      <c r="H87" s="46"/>
    </row>
    <row r="88" spans="1:8" s="11" customFormat="1" ht="21.75" customHeight="1" x14ac:dyDescent="0.2">
      <c r="A88" s="17">
        <f t="shared" si="1"/>
        <v>75</v>
      </c>
      <c r="B88" s="17">
        <v>33087</v>
      </c>
      <c r="C88" s="13" t="s">
        <v>303</v>
      </c>
      <c r="D88" s="13" t="s">
        <v>289</v>
      </c>
      <c r="E88" s="13" t="s">
        <v>96</v>
      </c>
      <c r="F88" s="35">
        <v>3518.75</v>
      </c>
      <c r="G88" s="46"/>
      <c r="H88" s="46"/>
    </row>
    <row r="89" spans="1:8" s="11" customFormat="1" ht="21.75" customHeight="1" x14ac:dyDescent="0.2">
      <c r="A89" s="17">
        <f t="shared" si="1"/>
        <v>76</v>
      </c>
      <c r="B89" s="17">
        <v>33123</v>
      </c>
      <c r="C89" s="13" t="s">
        <v>359</v>
      </c>
      <c r="D89" s="13" t="s">
        <v>289</v>
      </c>
      <c r="E89" s="13" t="s">
        <v>352</v>
      </c>
      <c r="F89" s="35">
        <v>24483.09</v>
      </c>
      <c r="G89" s="46"/>
      <c r="H89" s="46"/>
    </row>
    <row r="90" spans="1:8" s="11" customFormat="1" ht="21.75" customHeight="1" x14ac:dyDescent="0.2">
      <c r="A90" s="17">
        <f t="shared" si="1"/>
        <v>77</v>
      </c>
      <c r="B90" s="17">
        <v>33133</v>
      </c>
      <c r="C90" s="13" t="s">
        <v>375</v>
      </c>
      <c r="D90" s="13" t="s">
        <v>289</v>
      </c>
      <c r="E90" s="13" t="s">
        <v>43</v>
      </c>
      <c r="F90" s="35">
        <v>197246.87</v>
      </c>
      <c r="G90" s="46"/>
      <c r="H90" s="46"/>
    </row>
    <row r="91" spans="1:8" s="11" customFormat="1" ht="21.75" customHeight="1" x14ac:dyDescent="0.2">
      <c r="A91" s="17">
        <f t="shared" si="1"/>
        <v>78</v>
      </c>
      <c r="B91" s="17">
        <v>33141</v>
      </c>
      <c r="C91" s="13" t="s">
        <v>393</v>
      </c>
      <c r="D91" s="13" t="s">
        <v>289</v>
      </c>
      <c r="E91" s="13" t="s">
        <v>81</v>
      </c>
      <c r="F91" s="35">
        <v>24614.1</v>
      </c>
      <c r="G91" s="46"/>
      <c r="H91" s="46"/>
    </row>
    <row r="92" spans="1:8" s="11" customFormat="1" ht="21.75" customHeight="1" x14ac:dyDescent="0.2">
      <c r="A92" s="17">
        <f t="shared" si="1"/>
        <v>79</v>
      </c>
      <c r="B92" s="17">
        <v>33184</v>
      </c>
      <c r="C92" s="13" t="s">
        <v>452</v>
      </c>
      <c r="D92" s="13" t="s">
        <v>289</v>
      </c>
      <c r="E92" s="13" t="s">
        <v>352</v>
      </c>
      <c r="F92" s="35">
        <v>944026.46000000008</v>
      </c>
      <c r="G92" s="46"/>
      <c r="H92" s="46"/>
    </row>
    <row r="93" spans="1:8" s="11" customFormat="1" ht="21.75" customHeight="1" x14ac:dyDescent="0.2">
      <c r="A93" s="17">
        <f t="shared" si="1"/>
        <v>80</v>
      </c>
      <c r="B93" s="17">
        <v>33194</v>
      </c>
      <c r="C93" s="13" t="s">
        <v>473</v>
      </c>
      <c r="D93" s="13" t="s">
        <v>289</v>
      </c>
      <c r="E93" s="13" t="s">
        <v>352</v>
      </c>
      <c r="F93" s="35">
        <v>133470.01</v>
      </c>
      <c r="G93" s="46"/>
      <c r="H93" s="46"/>
    </row>
    <row r="94" spans="1:8" s="11" customFormat="1" ht="21.75" customHeight="1" x14ac:dyDescent="0.2">
      <c r="A94" s="17">
        <f t="shared" si="1"/>
        <v>81</v>
      </c>
      <c r="B94" s="17">
        <v>33216</v>
      </c>
      <c r="C94" s="18" t="s">
        <v>507</v>
      </c>
      <c r="D94" s="13" t="s">
        <v>289</v>
      </c>
      <c r="E94" s="37" t="s">
        <v>488</v>
      </c>
      <c r="F94" s="35">
        <v>69969.59</v>
      </c>
      <c r="G94" s="46"/>
      <c r="H94" s="46"/>
    </row>
    <row r="95" spans="1:8" s="11" customFormat="1" ht="21.75" customHeight="1" x14ac:dyDescent="0.2">
      <c r="A95" s="17">
        <f t="shared" si="1"/>
        <v>82</v>
      </c>
      <c r="B95" s="17">
        <v>33121</v>
      </c>
      <c r="C95" s="13" t="s">
        <v>353</v>
      </c>
      <c r="D95" s="13" t="s">
        <v>85</v>
      </c>
      <c r="E95" s="13" t="s">
        <v>61</v>
      </c>
      <c r="F95" s="35">
        <v>7953</v>
      </c>
      <c r="G95" s="46"/>
      <c r="H95" s="46"/>
    </row>
    <row r="96" spans="1:8" s="11" customFormat="1" ht="21.75" customHeight="1" x14ac:dyDescent="0.2">
      <c r="A96" s="17">
        <f t="shared" si="1"/>
        <v>83</v>
      </c>
      <c r="B96" s="17">
        <v>33054</v>
      </c>
      <c r="C96" s="13" t="s">
        <v>273</v>
      </c>
      <c r="D96" s="13" t="s">
        <v>272</v>
      </c>
      <c r="E96" s="13" t="s">
        <v>270</v>
      </c>
      <c r="F96" s="38">
        <v>319114.5</v>
      </c>
      <c r="G96" s="46"/>
      <c r="H96" s="46"/>
    </row>
    <row r="97" spans="1:8" s="11" customFormat="1" ht="21.75" customHeight="1" x14ac:dyDescent="0.2">
      <c r="A97" s="17">
        <f t="shared" si="1"/>
        <v>84</v>
      </c>
      <c r="B97" s="17">
        <v>33104</v>
      </c>
      <c r="C97" s="13" t="s">
        <v>327</v>
      </c>
      <c r="D97" s="13" t="s">
        <v>272</v>
      </c>
      <c r="E97" s="13" t="s">
        <v>326</v>
      </c>
      <c r="F97" s="35">
        <v>20252.75</v>
      </c>
      <c r="G97" s="46"/>
      <c r="H97" s="46"/>
    </row>
    <row r="98" spans="1:8" s="11" customFormat="1" ht="21.75" customHeight="1" x14ac:dyDescent="0.2">
      <c r="A98" s="17">
        <f t="shared" si="1"/>
        <v>85</v>
      </c>
      <c r="B98" s="19">
        <v>33226</v>
      </c>
      <c r="C98" s="13" t="s">
        <v>520</v>
      </c>
      <c r="D98" s="13" t="s">
        <v>272</v>
      </c>
      <c r="E98" s="13" t="s">
        <v>521</v>
      </c>
      <c r="F98" s="35" t="s">
        <v>42</v>
      </c>
      <c r="G98" s="46"/>
      <c r="H98" s="46"/>
    </row>
    <row r="99" spans="1:8" s="11" customFormat="1" ht="21.75" customHeight="1" x14ac:dyDescent="0.2">
      <c r="A99" s="17">
        <f t="shared" si="1"/>
        <v>86</v>
      </c>
      <c r="B99" s="17">
        <v>33203</v>
      </c>
      <c r="C99" s="13" t="s">
        <v>482</v>
      </c>
      <c r="D99" s="13" t="s">
        <v>481</v>
      </c>
      <c r="E99" s="13" t="s">
        <v>279</v>
      </c>
      <c r="F99" s="35">
        <v>150500</v>
      </c>
      <c r="G99" s="46"/>
      <c r="H99" s="46"/>
    </row>
    <row r="100" spans="1:8" s="11" customFormat="1" ht="21.75" customHeight="1" x14ac:dyDescent="0.2">
      <c r="A100" s="17">
        <f t="shared" si="1"/>
        <v>87</v>
      </c>
      <c r="B100" s="17">
        <v>31060</v>
      </c>
      <c r="C100" s="13" t="s">
        <v>168</v>
      </c>
      <c r="D100" s="13" t="s">
        <v>25</v>
      </c>
      <c r="E100" s="13" t="s">
        <v>1</v>
      </c>
      <c r="F100" s="35">
        <v>838141.07999999984</v>
      </c>
      <c r="G100" s="46"/>
      <c r="H100" s="46"/>
    </row>
    <row r="101" spans="1:8" s="11" customFormat="1" ht="21.75" customHeight="1" x14ac:dyDescent="0.2">
      <c r="A101" s="17">
        <f t="shared" si="1"/>
        <v>88</v>
      </c>
      <c r="B101" s="17">
        <v>31539</v>
      </c>
      <c r="C101" s="13" t="s">
        <v>169</v>
      </c>
      <c r="D101" s="13" t="s">
        <v>25</v>
      </c>
      <c r="E101" s="13" t="s">
        <v>56</v>
      </c>
      <c r="F101" s="35">
        <v>1351320.32</v>
      </c>
      <c r="G101" s="46"/>
      <c r="H101" s="46"/>
    </row>
    <row r="102" spans="1:8" s="11" customFormat="1" ht="21.75" customHeight="1" x14ac:dyDescent="0.2">
      <c r="A102" s="17">
        <f t="shared" si="1"/>
        <v>89</v>
      </c>
      <c r="B102" s="17">
        <v>33127</v>
      </c>
      <c r="C102" s="13" t="str">
        <f>PROPER([2]Ativos!$B$260)</f>
        <v>Est Clin Bcx4430-108 - Imunologia - Ppd</v>
      </c>
      <c r="D102" s="13" t="str">
        <f>PROPER([2]Ativos!$E$260)</f>
        <v>Esper Georges Kallás</v>
      </c>
      <c r="E102" s="13" t="s">
        <v>81</v>
      </c>
      <c r="F102" s="35">
        <v>344829.72</v>
      </c>
      <c r="G102" s="46"/>
      <c r="H102" s="46"/>
    </row>
    <row r="103" spans="1:8" s="11" customFormat="1" ht="21.75" customHeight="1" x14ac:dyDescent="0.2">
      <c r="A103" s="17">
        <f t="shared" si="1"/>
        <v>90</v>
      </c>
      <c r="B103" s="17">
        <v>33144</v>
      </c>
      <c r="C103" s="13" t="s">
        <v>396</v>
      </c>
      <c r="D103" s="13" t="s">
        <v>76</v>
      </c>
      <c r="E103" s="13" t="s">
        <v>16</v>
      </c>
      <c r="F103" s="35">
        <v>103725</v>
      </c>
      <c r="G103" s="46"/>
      <c r="H103" s="46"/>
    </row>
    <row r="104" spans="1:8" s="11" customFormat="1" ht="21.75" customHeight="1" x14ac:dyDescent="0.2">
      <c r="A104" s="17">
        <f t="shared" si="1"/>
        <v>91</v>
      </c>
      <c r="B104" s="17">
        <v>33145</v>
      </c>
      <c r="C104" s="13" t="s">
        <v>397</v>
      </c>
      <c r="D104" s="13" t="s">
        <v>76</v>
      </c>
      <c r="E104" s="13" t="s">
        <v>204</v>
      </c>
      <c r="F104" s="35">
        <v>2860023.04</v>
      </c>
      <c r="G104" s="46"/>
      <c r="H104" s="46"/>
    </row>
    <row r="105" spans="1:8" s="11" customFormat="1" ht="21.75" customHeight="1" x14ac:dyDescent="0.2">
      <c r="A105" s="17">
        <f t="shared" si="1"/>
        <v>92</v>
      </c>
      <c r="B105" s="17">
        <v>33146</v>
      </c>
      <c r="C105" s="13" t="s">
        <v>398</v>
      </c>
      <c r="D105" s="13" t="s">
        <v>76</v>
      </c>
      <c r="E105" s="13" t="s">
        <v>242</v>
      </c>
      <c r="F105" s="35">
        <v>494227.26</v>
      </c>
      <c r="G105" s="46"/>
      <c r="H105" s="46"/>
    </row>
    <row r="106" spans="1:8" s="11" customFormat="1" ht="21.75" customHeight="1" x14ac:dyDescent="0.2">
      <c r="A106" s="17">
        <f t="shared" si="1"/>
        <v>93</v>
      </c>
      <c r="B106" s="17">
        <v>33169</v>
      </c>
      <c r="C106" s="13" t="s">
        <v>429</v>
      </c>
      <c r="D106" s="13" t="s">
        <v>76</v>
      </c>
      <c r="E106" s="13" t="s">
        <v>428</v>
      </c>
      <c r="F106" s="35">
        <v>60710.38</v>
      </c>
      <c r="G106" s="46"/>
      <c r="H106" s="46"/>
    </row>
    <row r="107" spans="1:8" s="11" customFormat="1" ht="21.75" customHeight="1" x14ac:dyDescent="0.2">
      <c r="A107" s="17">
        <f t="shared" si="1"/>
        <v>94</v>
      </c>
      <c r="B107" s="17">
        <v>33173</v>
      </c>
      <c r="C107" s="13" t="s">
        <v>438</v>
      </c>
      <c r="D107" s="13" t="s">
        <v>76</v>
      </c>
      <c r="E107" s="13" t="s">
        <v>242</v>
      </c>
      <c r="F107" s="35">
        <v>99953.199999999983</v>
      </c>
      <c r="G107" s="46"/>
      <c r="H107" s="46"/>
    </row>
    <row r="108" spans="1:8" s="11" customFormat="1" ht="21.75" customHeight="1" x14ac:dyDescent="0.2">
      <c r="A108" s="17">
        <f t="shared" si="1"/>
        <v>95</v>
      </c>
      <c r="B108" s="17">
        <v>33188</v>
      </c>
      <c r="C108" s="13" t="s">
        <v>457</v>
      </c>
      <c r="D108" s="13" t="s">
        <v>76</v>
      </c>
      <c r="E108" s="13" t="s">
        <v>456</v>
      </c>
      <c r="F108" s="38">
        <v>26386.880000000001</v>
      </c>
      <c r="G108" s="46"/>
      <c r="H108" s="46"/>
    </row>
    <row r="109" spans="1:8" s="11" customFormat="1" ht="21.75" customHeight="1" x14ac:dyDescent="0.2">
      <c r="A109" s="17">
        <f t="shared" si="1"/>
        <v>96</v>
      </c>
      <c r="B109" s="17">
        <v>33215</v>
      </c>
      <c r="C109" s="18" t="s">
        <v>506</v>
      </c>
      <c r="D109" s="13" t="s">
        <v>76</v>
      </c>
      <c r="E109" s="37" t="s">
        <v>16</v>
      </c>
      <c r="F109" s="35">
        <v>163694.71000000002</v>
      </c>
      <c r="G109" s="46"/>
      <c r="H109" s="46"/>
    </row>
    <row r="110" spans="1:8" s="36" customFormat="1" ht="21.75" customHeight="1" x14ac:dyDescent="0.2">
      <c r="A110" s="17">
        <f t="shared" si="1"/>
        <v>97</v>
      </c>
      <c r="B110" s="17">
        <v>33221</v>
      </c>
      <c r="C110" s="13" t="s">
        <v>513</v>
      </c>
      <c r="D110" s="13" t="s">
        <v>76</v>
      </c>
      <c r="E110" s="13" t="s">
        <v>516</v>
      </c>
      <c r="F110" s="35" t="s">
        <v>42</v>
      </c>
      <c r="G110" s="46"/>
      <c r="H110" s="46"/>
    </row>
    <row r="111" spans="1:8" s="11" customFormat="1" ht="21.75" customHeight="1" x14ac:dyDescent="0.2">
      <c r="A111" s="17">
        <f t="shared" si="1"/>
        <v>98</v>
      </c>
      <c r="B111" s="17">
        <v>31489</v>
      </c>
      <c r="C111" s="13" t="s">
        <v>170</v>
      </c>
      <c r="D111" s="13" t="s">
        <v>65</v>
      </c>
      <c r="E111" s="13" t="s">
        <v>44</v>
      </c>
      <c r="F111" s="35">
        <v>100236</v>
      </c>
      <c r="G111" s="46"/>
      <c r="H111" s="46"/>
    </row>
    <row r="112" spans="1:8" s="11" customFormat="1" ht="21.75" customHeight="1" x14ac:dyDescent="0.2">
      <c r="A112" s="17">
        <f t="shared" si="1"/>
        <v>99</v>
      </c>
      <c r="B112" s="17">
        <v>31535</v>
      </c>
      <c r="C112" s="13" t="s">
        <v>171</v>
      </c>
      <c r="D112" s="13" t="s">
        <v>65</v>
      </c>
      <c r="E112" s="13" t="s">
        <v>44</v>
      </c>
      <c r="F112" s="38">
        <v>74950</v>
      </c>
      <c r="G112" s="46"/>
      <c r="H112" s="46"/>
    </row>
    <row r="113" spans="1:8" s="11" customFormat="1" ht="21.75" customHeight="1" x14ac:dyDescent="0.2">
      <c r="A113" s="17">
        <f t="shared" si="1"/>
        <v>100</v>
      </c>
      <c r="B113" s="17">
        <v>31662</v>
      </c>
      <c r="C113" s="20" t="s">
        <v>229</v>
      </c>
      <c r="D113" s="20" t="s">
        <v>228</v>
      </c>
      <c r="E113" s="20" t="s">
        <v>218</v>
      </c>
      <c r="F113" s="38">
        <v>162500</v>
      </c>
      <c r="G113" s="46"/>
      <c r="H113" s="46"/>
    </row>
    <row r="114" spans="1:8" s="11" customFormat="1" ht="21.75" customHeight="1" x14ac:dyDescent="0.2">
      <c r="A114" s="17">
        <f t="shared" si="1"/>
        <v>101</v>
      </c>
      <c r="B114" s="17">
        <v>31666</v>
      </c>
      <c r="C114" s="13" t="s">
        <v>245</v>
      </c>
      <c r="D114" s="13" t="s">
        <v>7</v>
      </c>
      <c r="E114" s="13" t="s">
        <v>54</v>
      </c>
      <c r="F114" s="35" t="s">
        <v>42</v>
      </c>
      <c r="G114" s="46"/>
      <c r="H114" s="46"/>
    </row>
    <row r="115" spans="1:8" s="11" customFormat="1" ht="21.75" customHeight="1" x14ac:dyDescent="0.2">
      <c r="A115" s="17">
        <f t="shared" si="1"/>
        <v>102</v>
      </c>
      <c r="B115" s="17">
        <v>31667</v>
      </c>
      <c r="C115" s="13" t="s">
        <v>246</v>
      </c>
      <c r="D115" s="13" t="s">
        <v>7</v>
      </c>
      <c r="E115" s="13" t="s">
        <v>233</v>
      </c>
      <c r="F115" s="35" t="s">
        <v>42</v>
      </c>
      <c r="G115" s="46"/>
      <c r="H115" s="46"/>
    </row>
    <row r="116" spans="1:8" s="11" customFormat="1" ht="21.75" customHeight="1" x14ac:dyDescent="0.2">
      <c r="A116" s="17">
        <f t="shared" si="1"/>
        <v>103</v>
      </c>
      <c r="B116" s="17">
        <v>33051</v>
      </c>
      <c r="C116" s="13" t="s">
        <v>274</v>
      </c>
      <c r="D116" s="13" t="s">
        <v>7</v>
      </c>
      <c r="E116" s="13" t="s">
        <v>116</v>
      </c>
      <c r="F116" s="35">
        <v>62500</v>
      </c>
      <c r="G116" s="46"/>
      <c r="H116" s="46"/>
    </row>
    <row r="117" spans="1:8" s="11" customFormat="1" ht="21.75" customHeight="1" x14ac:dyDescent="0.2">
      <c r="A117" s="17">
        <f t="shared" si="1"/>
        <v>104</v>
      </c>
      <c r="B117" s="17">
        <v>33113</v>
      </c>
      <c r="C117" s="13" t="s">
        <v>342</v>
      </c>
      <c r="D117" s="13" t="s">
        <v>7</v>
      </c>
      <c r="E117" s="13" t="s">
        <v>340</v>
      </c>
      <c r="F117" s="38">
        <v>111256.23999999999</v>
      </c>
      <c r="G117" s="46"/>
      <c r="H117" s="46"/>
    </row>
    <row r="118" spans="1:8" s="11" customFormat="1" ht="21.75" customHeight="1" x14ac:dyDescent="0.2">
      <c r="A118" s="17">
        <f t="shared" si="1"/>
        <v>105</v>
      </c>
      <c r="B118" s="17">
        <v>33114</v>
      </c>
      <c r="C118" s="13" t="s">
        <v>341</v>
      </c>
      <c r="D118" s="13" t="s">
        <v>7</v>
      </c>
      <c r="E118" s="13" t="s">
        <v>340</v>
      </c>
      <c r="F118" s="35">
        <v>23323.710000000003</v>
      </c>
      <c r="G118" s="46"/>
      <c r="H118" s="46"/>
    </row>
    <row r="119" spans="1:8" s="11" customFormat="1" ht="21.75" customHeight="1" x14ac:dyDescent="0.2">
      <c r="A119" s="17">
        <f t="shared" si="1"/>
        <v>106</v>
      </c>
      <c r="B119" s="17">
        <v>33115</v>
      </c>
      <c r="C119" s="13" t="s">
        <v>339</v>
      </c>
      <c r="D119" s="13" t="s">
        <v>7</v>
      </c>
      <c r="E119" s="13" t="s">
        <v>340</v>
      </c>
      <c r="F119" s="35" t="s">
        <v>42</v>
      </c>
      <c r="G119" s="46"/>
      <c r="H119" s="46"/>
    </row>
    <row r="120" spans="1:8" s="11" customFormat="1" ht="21.75" customHeight="1" x14ac:dyDescent="0.2">
      <c r="A120" s="17">
        <f t="shared" si="1"/>
        <v>107</v>
      </c>
      <c r="B120" s="17">
        <v>33147</v>
      </c>
      <c r="C120" s="13" t="s">
        <v>400</v>
      </c>
      <c r="D120" s="13" t="s">
        <v>7</v>
      </c>
      <c r="E120" s="13" t="s">
        <v>56</v>
      </c>
      <c r="F120" s="35">
        <v>129400.06000000001</v>
      </c>
      <c r="G120" s="46"/>
      <c r="H120" s="46"/>
    </row>
    <row r="121" spans="1:8" s="11" customFormat="1" ht="21.75" customHeight="1" x14ac:dyDescent="0.2">
      <c r="A121" s="17">
        <f t="shared" si="1"/>
        <v>108</v>
      </c>
      <c r="B121" s="17">
        <v>33193</v>
      </c>
      <c r="C121" s="13" t="s">
        <v>474</v>
      </c>
      <c r="D121" s="13" t="s">
        <v>7</v>
      </c>
      <c r="E121" s="13" t="s">
        <v>55</v>
      </c>
      <c r="F121" s="38">
        <v>87581.25</v>
      </c>
      <c r="G121" s="46"/>
      <c r="H121" s="46"/>
    </row>
    <row r="122" spans="1:8" s="11" customFormat="1" ht="21.75" customHeight="1" x14ac:dyDescent="0.2">
      <c r="A122" s="7">
        <f t="shared" si="1"/>
        <v>109</v>
      </c>
      <c r="B122" s="7">
        <v>33200</v>
      </c>
      <c r="C122" s="24" t="str">
        <f>PROPER([3]Todos!$B$861)</f>
        <v>Est Clin Gft505B-319-1-Gastro-Labcorp</v>
      </c>
      <c r="D122" s="24" t="s">
        <v>7</v>
      </c>
      <c r="E122" s="24" t="s">
        <v>477</v>
      </c>
      <c r="F122" s="67">
        <v>21901.34</v>
      </c>
      <c r="G122" s="46"/>
      <c r="H122" s="46"/>
    </row>
    <row r="123" spans="1:8" s="11" customFormat="1" ht="21.75" customHeight="1" x14ac:dyDescent="0.2">
      <c r="A123" s="5">
        <f t="shared" si="1"/>
        <v>110</v>
      </c>
      <c r="B123" s="5">
        <v>33222</v>
      </c>
      <c r="C123" s="68" t="s">
        <v>514</v>
      </c>
      <c r="D123" s="68" t="s">
        <v>7</v>
      </c>
      <c r="E123" s="68" t="s">
        <v>517</v>
      </c>
      <c r="F123" s="69" t="s">
        <v>42</v>
      </c>
      <c r="G123" s="46"/>
      <c r="H123" s="46"/>
    </row>
    <row r="124" spans="1:8" s="11" customFormat="1" ht="21.75" customHeight="1" x14ac:dyDescent="0.2">
      <c r="A124" s="17">
        <f t="shared" si="1"/>
        <v>111</v>
      </c>
      <c r="B124" s="17">
        <v>33183</v>
      </c>
      <c r="C124" s="13" t="s">
        <v>454</v>
      </c>
      <c r="D124" s="13" t="s">
        <v>453</v>
      </c>
      <c r="E124" s="13" t="s">
        <v>447</v>
      </c>
      <c r="F124" s="35">
        <v>95452.22</v>
      </c>
      <c r="G124" s="46"/>
      <c r="H124" s="46"/>
    </row>
    <row r="125" spans="1:8" s="11" customFormat="1" ht="21.75" customHeight="1" x14ac:dyDescent="0.2">
      <c r="A125" s="17">
        <f t="shared" si="1"/>
        <v>112</v>
      </c>
      <c r="B125" s="17">
        <v>31461</v>
      </c>
      <c r="C125" s="13" t="s">
        <v>172</v>
      </c>
      <c r="D125" s="13" t="s">
        <v>26</v>
      </c>
      <c r="E125" s="13" t="s">
        <v>3</v>
      </c>
      <c r="F125" s="35">
        <v>2854.24</v>
      </c>
      <c r="G125" s="46"/>
      <c r="H125" s="46"/>
    </row>
    <row r="126" spans="1:8" s="11" customFormat="1" ht="21.75" customHeight="1" x14ac:dyDescent="0.2">
      <c r="A126" s="17">
        <f t="shared" si="1"/>
        <v>113</v>
      </c>
      <c r="B126" s="17">
        <v>31639</v>
      </c>
      <c r="C126" s="13" t="s">
        <v>132</v>
      </c>
      <c r="D126" s="13" t="s">
        <v>26</v>
      </c>
      <c r="E126" s="13" t="s">
        <v>45</v>
      </c>
      <c r="F126" s="35">
        <v>5445</v>
      </c>
      <c r="G126" s="46"/>
      <c r="H126" s="46"/>
    </row>
    <row r="127" spans="1:8" s="11" customFormat="1" ht="21.75" customHeight="1" x14ac:dyDescent="0.2">
      <c r="A127" s="17">
        <f t="shared" si="1"/>
        <v>114</v>
      </c>
      <c r="B127" s="17">
        <v>31640</v>
      </c>
      <c r="C127" s="13" t="s">
        <v>133</v>
      </c>
      <c r="D127" s="13" t="s">
        <v>26</v>
      </c>
      <c r="E127" s="13" t="s">
        <v>45</v>
      </c>
      <c r="F127" s="35">
        <v>4272.8599999999997</v>
      </c>
      <c r="G127" s="46"/>
      <c r="H127" s="46"/>
    </row>
    <row r="128" spans="1:8" s="11" customFormat="1" ht="21.75" customHeight="1" x14ac:dyDescent="0.2">
      <c r="A128" s="17">
        <f t="shared" si="1"/>
        <v>115</v>
      </c>
      <c r="B128" s="17">
        <v>33163</v>
      </c>
      <c r="C128" s="13" t="s">
        <v>423</v>
      </c>
      <c r="D128" s="13" t="s">
        <v>422</v>
      </c>
      <c r="E128" s="13" t="s">
        <v>44</v>
      </c>
      <c r="F128" s="35">
        <v>70484.740000000005</v>
      </c>
      <c r="G128" s="46"/>
      <c r="H128" s="46"/>
    </row>
    <row r="129" spans="1:8" s="11" customFormat="1" ht="21.75" customHeight="1" x14ac:dyDescent="0.2">
      <c r="A129" s="17">
        <f t="shared" si="1"/>
        <v>116</v>
      </c>
      <c r="B129" s="17">
        <v>33028</v>
      </c>
      <c r="C129" s="13" t="s">
        <v>249</v>
      </c>
      <c r="D129" s="13" t="s">
        <v>247</v>
      </c>
      <c r="E129" s="13" t="s">
        <v>248</v>
      </c>
      <c r="F129" s="35">
        <v>12047.2</v>
      </c>
      <c r="G129" s="46"/>
      <c r="H129" s="46"/>
    </row>
    <row r="130" spans="1:8" s="11" customFormat="1" ht="21.75" customHeight="1" x14ac:dyDescent="0.2">
      <c r="A130" s="17">
        <f t="shared" si="1"/>
        <v>117</v>
      </c>
      <c r="B130" s="17">
        <v>31679</v>
      </c>
      <c r="C130" s="13" t="s">
        <v>377</v>
      </c>
      <c r="D130" s="13" t="s">
        <v>376</v>
      </c>
      <c r="E130" s="13" t="s">
        <v>28</v>
      </c>
      <c r="F130" s="35">
        <v>86879.66</v>
      </c>
      <c r="G130" s="46"/>
      <c r="H130" s="46"/>
    </row>
    <row r="131" spans="1:8" s="11" customFormat="1" ht="21.75" customHeight="1" x14ac:dyDescent="0.2">
      <c r="A131" s="17">
        <f t="shared" si="1"/>
        <v>118</v>
      </c>
      <c r="B131" s="17">
        <v>31680</v>
      </c>
      <c r="C131" s="13" t="s">
        <v>378</v>
      </c>
      <c r="D131" s="13" t="s">
        <v>376</v>
      </c>
      <c r="E131" s="13" t="s">
        <v>28</v>
      </c>
      <c r="F131" s="35">
        <v>183451.33000000002</v>
      </c>
      <c r="G131" s="46"/>
      <c r="H131" s="46"/>
    </row>
    <row r="132" spans="1:8" s="11" customFormat="1" ht="21.75" customHeight="1" x14ac:dyDescent="0.2">
      <c r="A132" s="17">
        <f t="shared" si="1"/>
        <v>119</v>
      </c>
      <c r="B132" s="6">
        <v>31696</v>
      </c>
      <c r="C132" s="47" t="str">
        <f>PROPER([4]Todos!$B$660)</f>
        <v>Est Clin Pt 5019/2022 - Ipq - Boehringer</v>
      </c>
      <c r="D132" s="9" t="s">
        <v>490</v>
      </c>
      <c r="E132" s="13" t="s">
        <v>14</v>
      </c>
      <c r="F132" s="35">
        <v>33512.269999999997</v>
      </c>
      <c r="G132" s="46"/>
      <c r="H132" s="46"/>
    </row>
    <row r="133" spans="1:8" s="11" customFormat="1" ht="21.75" customHeight="1" x14ac:dyDescent="0.2">
      <c r="A133" s="17">
        <f t="shared" si="1"/>
        <v>120</v>
      </c>
      <c r="B133" s="17">
        <v>31691</v>
      </c>
      <c r="C133" s="13" t="s">
        <v>460</v>
      </c>
      <c r="D133" s="13" t="s">
        <v>458</v>
      </c>
      <c r="E133" s="13" t="s">
        <v>459</v>
      </c>
      <c r="F133" s="35">
        <v>238974.78</v>
      </c>
      <c r="G133" s="46"/>
      <c r="H133" s="46"/>
    </row>
    <row r="134" spans="1:8" s="11" customFormat="1" ht="21.75" customHeight="1" x14ac:dyDescent="0.2">
      <c r="A134" s="17">
        <f t="shared" si="1"/>
        <v>121</v>
      </c>
      <c r="B134" s="17">
        <v>31619</v>
      </c>
      <c r="C134" s="13" t="s">
        <v>123</v>
      </c>
      <c r="D134" s="13" t="s">
        <v>122</v>
      </c>
      <c r="E134" s="13" t="s">
        <v>56</v>
      </c>
      <c r="F134" s="35">
        <v>89000</v>
      </c>
      <c r="G134" s="46"/>
      <c r="H134" s="46"/>
    </row>
    <row r="135" spans="1:8" s="11" customFormat="1" ht="21.75" customHeight="1" x14ac:dyDescent="0.2">
      <c r="A135" s="17">
        <f t="shared" si="1"/>
        <v>122</v>
      </c>
      <c r="B135" s="17">
        <v>33134</v>
      </c>
      <c r="C135" s="13" t="s">
        <v>381</v>
      </c>
      <c r="D135" s="13" t="s">
        <v>122</v>
      </c>
      <c r="E135" s="13" t="s">
        <v>352</v>
      </c>
      <c r="F135" s="35">
        <v>314684.26000000007</v>
      </c>
      <c r="G135" s="46"/>
      <c r="H135" s="46"/>
    </row>
    <row r="136" spans="1:8" s="11" customFormat="1" ht="21.75" customHeight="1" x14ac:dyDescent="0.2">
      <c r="A136" s="17">
        <f t="shared" si="1"/>
        <v>123</v>
      </c>
      <c r="B136" s="17">
        <v>33158</v>
      </c>
      <c r="C136" s="13" t="s">
        <v>415</v>
      </c>
      <c r="D136" s="13" t="s">
        <v>122</v>
      </c>
      <c r="E136" s="13" t="s">
        <v>49</v>
      </c>
      <c r="F136" s="35">
        <v>76883.750000000015</v>
      </c>
      <c r="G136" s="46"/>
      <c r="H136" s="46"/>
    </row>
    <row r="137" spans="1:8" s="11" customFormat="1" ht="21.75" customHeight="1" x14ac:dyDescent="0.2">
      <c r="A137" s="17">
        <f t="shared" si="1"/>
        <v>124</v>
      </c>
      <c r="B137" s="17">
        <v>33162</v>
      </c>
      <c r="C137" s="13" t="s">
        <v>424</v>
      </c>
      <c r="D137" s="13" t="s">
        <v>122</v>
      </c>
      <c r="E137" s="13" t="s">
        <v>43</v>
      </c>
      <c r="F137" s="35">
        <v>39106.85</v>
      </c>
      <c r="G137" s="46"/>
      <c r="H137" s="46"/>
    </row>
    <row r="138" spans="1:8" s="11" customFormat="1" ht="21.75" customHeight="1" x14ac:dyDescent="0.2">
      <c r="A138" s="17">
        <f t="shared" si="1"/>
        <v>125</v>
      </c>
      <c r="B138" s="17">
        <v>33176</v>
      </c>
      <c r="C138" s="13" t="s">
        <v>443</v>
      </c>
      <c r="D138" s="13" t="s">
        <v>122</v>
      </c>
      <c r="E138" s="13" t="s">
        <v>56</v>
      </c>
      <c r="F138" s="35">
        <v>42166.52</v>
      </c>
      <c r="G138" s="46"/>
      <c r="H138" s="46"/>
    </row>
    <row r="139" spans="1:8" s="11" customFormat="1" ht="21.75" customHeight="1" x14ac:dyDescent="0.2">
      <c r="A139" s="17">
        <f t="shared" si="1"/>
        <v>126</v>
      </c>
      <c r="B139" s="17">
        <v>33178</v>
      </c>
      <c r="C139" s="13" t="s">
        <v>444</v>
      </c>
      <c r="D139" s="13" t="s">
        <v>122</v>
      </c>
      <c r="E139" s="13" t="s">
        <v>43</v>
      </c>
      <c r="F139" s="35">
        <v>2500</v>
      </c>
      <c r="G139" s="46"/>
      <c r="H139" s="46"/>
    </row>
    <row r="140" spans="1:8" s="11" customFormat="1" ht="21.75" customHeight="1" x14ac:dyDescent="0.2">
      <c r="A140" s="17">
        <f t="shared" si="1"/>
        <v>127</v>
      </c>
      <c r="B140" s="17">
        <v>33179</v>
      </c>
      <c r="C140" s="13" t="s">
        <v>445</v>
      </c>
      <c r="D140" s="13" t="s">
        <v>122</v>
      </c>
      <c r="E140" s="13" t="s">
        <v>352</v>
      </c>
      <c r="F140" s="35">
        <v>82222.61</v>
      </c>
      <c r="G140" s="46"/>
      <c r="H140" s="46"/>
    </row>
    <row r="141" spans="1:8" s="11" customFormat="1" ht="21.75" customHeight="1" x14ac:dyDescent="0.2">
      <c r="A141" s="17">
        <f t="shared" si="1"/>
        <v>128</v>
      </c>
      <c r="B141" s="17">
        <v>33180</v>
      </c>
      <c r="C141" s="13" t="s">
        <v>446</v>
      </c>
      <c r="D141" s="13" t="s">
        <v>122</v>
      </c>
      <c r="E141" s="13" t="s">
        <v>2</v>
      </c>
      <c r="F141" s="35">
        <v>144488.88</v>
      </c>
      <c r="G141" s="46"/>
      <c r="H141" s="46"/>
    </row>
    <row r="142" spans="1:8" s="11" customFormat="1" ht="21.75" customHeight="1" x14ac:dyDescent="0.2">
      <c r="A142" s="17">
        <f t="shared" si="1"/>
        <v>129</v>
      </c>
      <c r="B142" s="17">
        <v>33181</v>
      </c>
      <c r="C142" s="13" t="s">
        <v>448</v>
      </c>
      <c r="D142" s="13" t="s">
        <v>122</v>
      </c>
      <c r="E142" s="13" t="s">
        <v>447</v>
      </c>
      <c r="F142" s="38">
        <v>9192.2000000000007</v>
      </c>
      <c r="G142" s="46"/>
      <c r="H142" s="46"/>
    </row>
    <row r="143" spans="1:8" s="11" customFormat="1" ht="21.75" customHeight="1" x14ac:dyDescent="0.2">
      <c r="A143" s="17">
        <f t="shared" si="1"/>
        <v>130</v>
      </c>
      <c r="B143" s="17">
        <v>33186</v>
      </c>
      <c r="C143" s="13" t="s">
        <v>461</v>
      </c>
      <c r="D143" s="13" t="s">
        <v>122</v>
      </c>
      <c r="E143" s="13" t="s">
        <v>2</v>
      </c>
      <c r="F143" s="35">
        <v>193879.43</v>
      </c>
      <c r="G143" s="46"/>
      <c r="H143" s="46"/>
    </row>
    <row r="144" spans="1:8" s="11" customFormat="1" ht="21.75" customHeight="1" x14ac:dyDescent="0.2">
      <c r="A144" s="17">
        <f t="shared" ref="A144:A207" si="2">A143+1</f>
        <v>131</v>
      </c>
      <c r="B144" s="17">
        <v>33197</v>
      </c>
      <c r="C144" s="13" t="s">
        <v>478</v>
      </c>
      <c r="D144" s="13" t="s">
        <v>122</v>
      </c>
      <c r="E144" s="13" t="s">
        <v>2</v>
      </c>
      <c r="F144" s="35" t="s">
        <v>42</v>
      </c>
      <c r="G144" s="46"/>
      <c r="H144" s="46"/>
    </row>
    <row r="145" spans="1:8" s="11" customFormat="1" ht="21.75" customHeight="1" x14ac:dyDescent="0.2">
      <c r="A145" s="17">
        <f t="shared" si="2"/>
        <v>132</v>
      </c>
      <c r="B145" s="17">
        <v>33199</v>
      </c>
      <c r="C145" s="13" t="str">
        <f>PROPER([3]Todos!$B$860)</f>
        <v>Est Clin Clnp023F12301-Nefro-Novartis</v>
      </c>
      <c r="D145" s="13" t="s">
        <v>122</v>
      </c>
      <c r="E145" s="13" t="s">
        <v>49</v>
      </c>
      <c r="F145" s="35">
        <v>9020.43</v>
      </c>
      <c r="G145" s="46"/>
      <c r="H145" s="46"/>
    </row>
    <row r="146" spans="1:8" s="11" customFormat="1" ht="21.75" customHeight="1" x14ac:dyDescent="0.2">
      <c r="A146" s="17">
        <f t="shared" si="2"/>
        <v>133</v>
      </c>
      <c r="B146" s="17">
        <v>33204</v>
      </c>
      <c r="C146" s="13" t="s">
        <v>483</v>
      </c>
      <c r="D146" s="13" t="s">
        <v>122</v>
      </c>
      <c r="E146" s="13" t="s">
        <v>49</v>
      </c>
      <c r="F146" s="35">
        <v>8502.75</v>
      </c>
      <c r="G146" s="46"/>
      <c r="H146" s="46"/>
    </row>
    <row r="147" spans="1:8" s="11" customFormat="1" ht="21.75" customHeight="1" x14ac:dyDescent="0.2">
      <c r="A147" s="17">
        <f t="shared" si="2"/>
        <v>134</v>
      </c>
      <c r="B147" s="17">
        <v>33218</v>
      </c>
      <c r="C147" s="18" t="s">
        <v>509</v>
      </c>
      <c r="D147" s="13" t="s">
        <v>122</v>
      </c>
      <c r="E147" s="37" t="s">
        <v>447</v>
      </c>
      <c r="F147" s="35">
        <v>44293.380000000005</v>
      </c>
      <c r="G147" s="46"/>
      <c r="H147" s="46"/>
    </row>
    <row r="148" spans="1:8" s="11" customFormat="1" ht="21.75" customHeight="1" x14ac:dyDescent="0.2">
      <c r="A148" s="17">
        <f t="shared" si="2"/>
        <v>135</v>
      </c>
      <c r="B148" s="17">
        <v>33223</v>
      </c>
      <c r="C148" s="13" t="s">
        <v>515</v>
      </c>
      <c r="D148" s="13" t="s">
        <v>122</v>
      </c>
      <c r="E148" s="13" t="s">
        <v>352</v>
      </c>
      <c r="F148" s="35">
        <v>13119.28</v>
      </c>
      <c r="G148" s="46"/>
      <c r="H148" s="46"/>
    </row>
    <row r="149" spans="1:8" s="11" customFormat="1" ht="21.75" customHeight="1" x14ac:dyDescent="0.2">
      <c r="A149" s="17">
        <f t="shared" si="2"/>
        <v>136</v>
      </c>
      <c r="B149" s="19">
        <v>33225</v>
      </c>
      <c r="C149" s="13" t="s">
        <v>519</v>
      </c>
      <c r="D149" s="13" t="s">
        <v>122</v>
      </c>
      <c r="E149" s="13" t="s">
        <v>56</v>
      </c>
      <c r="F149" s="35">
        <v>2937.5</v>
      </c>
      <c r="G149" s="46"/>
      <c r="H149" s="46"/>
    </row>
    <row r="150" spans="1:8" s="11" customFormat="1" ht="21.75" customHeight="1" x14ac:dyDescent="0.2">
      <c r="A150" s="17">
        <f t="shared" si="2"/>
        <v>137</v>
      </c>
      <c r="B150" s="17">
        <v>33230</v>
      </c>
      <c r="C150" s="63" t="s">
        <v>529</v>
      </c>
      <c r="D150" s="13" t="s">
        <v>122</v>
      </c>
      <c r="E150" s="13" t="s">
        <v>28</v>
      </c>
      <c r="F150" s="35" t="s">
        <v>42</v>
      </c>
      <c r="G150" s="46"/>
      <c r="H150" s="46"/>
    </row>
    <row r="151" spans="1:8" s="11" customFormat="1" ht="21.75" customHeight="1" x14ac:dyDescent="0.2">
      <c r="A151" s="17">
        <f t="shared" si="2"/>
        <v>138</v>
      </c>
      <c r="B151" s="17">
        <v>31536</v>
      </c>
      <c r="C151" s="13" t="s">
        <v>173</v>
      </c>
      <c r="D151" s="13" t="s">
        <v>66</v>
      </c>
      <c r="E151" s="13" t="s">
        <v>17</v>
      </c>
      <c r="F151" s="35">
        <v>14378</v>
      </c>
      <c r="G151" s="46"/>
      <c r="H151" s="46"/>
    </row>
    <row r="152" spans="1:8" s="11" customFormat="1" ht="21.75" customHeight="1" x14ac:dyDescent="0.2">
      <c r="A152" s="17">
        <f t="shared" si="2"/>
        <v>139</v>
      </c>
      <c r="B152" s="17">
        <v>31484</v>
      </c>
      <c r="C152" s="13" t="s">
        <v>174</v>
      </c>
      <c r="D152" s="13" t="s">
        <v>37</v>
      </c>
      <c r="E152" s="13" t="s">
        <v>44</v>
      </c>
      <c r="F152" s="35">
        <v>1800</v>
      </c>
      <c r="G152" s="46"/>
      <c r="H152" s="46"/>
    </row>
    <row r="153" spans="1:8" s="11" customFormat="1" ht="21.75" customHeight="1" x14ac:dyDescent="0.2">
      <c r="A153" s="17">
        <f t="shared" si="2"/>
        <v>140</v>
      </c>
      <c r="B153" s="17">
        <v>31488</v>
      </c>
      <c r="C153" s="13" t="s">
        <v>175</v>
      </c>
      <c r="D153" s="13" t="s">
        <v>37</v>
      </c>
      <c r="E153" s="13" t="s">
        <v>44</v>
      </c>
      <c r="F153" s="35">
        <v>2000</v>
      </c>
      <c r="G153" s="46"/>
      <c r="H153" s="46"/>
    </row>
    <row r="154" spans="1:8" s="11" customFormat="1" ht="21.75" customHeight="1" x14ac:dyDescent="0.2">
      <c r="A154" s="17">
        <f t="shared" si="2"/>
        <v>141</v>
      </c>
      <c r="B154" s="17">
        <v>31553</v>
      </c>
      <c r="C154" s="13" t="s">
        <v>176</v>
      </c>
      <c r="D154" s="13" t="s">
        <v>37</v>
      </c>
      <c r="E154" s="13" t="s">
        <v>44</v>
      </c>
      <c r="F154" s="35">
        <v>1800</v>
      </c>
      <c r="G154" s="46"/>
      <c r="H154" s="46"/>
    </row>
    <row r="155" spans="1:8" s="11" customFormat="1" ht="21.75" customHeight="1" x14ac:dyDescent="0.2">
      <c r="A155" s="17">
        <f t="shared" si="2"/>
        <v>142</v>
      </c>
      <c r="B155" s="17">
        <v>33040</v>
      </c>
      <c r="C155" s="13" t="s">
        <v>261</v>
      </c>
      <c r="D155" s="13" t="s">
        <v>37</v>
      </c>
      <c r="E155" s="13" t="s">
        <v>58</v>
      </c>
      <c r="F155" s="35">
        <v>4025.98</v>
      </c>
      <c r="G155" s="46"/>
      <c r="H155" s="46"/>
    </row>
    <row r="156" spans="1:8" s="11" customFormat="1" ht="21.75" customHeight="1" x14ac:dyDescent="0.2">
      <c r="A156" s="17">
        <f t="shared" si="2"/>
        <v>143</v>
      </c>
      <c r="B156" s="17">
        <v>31657</v>
      </c>
      <c r="C156" s="13" t="s">
        <v>206</v>
      </c>
      <c r="D156" s="13" t="s">
        <v>98</v>
      </c>
      <c r="E156" s="13" t="s">
        <v>205</v>
      </c>
      <c r="F156" s="35">
        <v>19172.310000000001</v>
      </c>
      <c r="G156" s="46"/>
      <c r="H156" s="46"/>
    </row>
    <row r="157" spans="1:8" s="11" customFormat="1" ht="21.75" customHeight="1" x14ac:dyDescent="0.2">
      <c r="A157" s="17">
        <f t="shared" si="2"/>
        <v>144</v>
      </c>
      <c r="B157" s="17">
        <v>33078</v>
      </c>
      <c r="C157" s="13" t="s">
        <v>291</v>
      </c>
      <c r="D157" s="13" t="s">
        <v>146</v>
      </c>
      <c r="E157" s="13" t="s">
        <v>139</v>
      </c>
      <c r="F157" s="35">
        <v>1385.24</v>
      </c>
      <c r="G157" s="46"/>
      <c r="H157" s="46"/>
    </row>
    <row r="158" spans="1:8" s="11" customFormat="1" ht="21.75" customHeight="1" x14ac:dyDescent="0.2">
      <c r="A158" s="7">
        <f t="shared" si="2"/>
        <v>145</v>
      </c>
      <c r="B158" s="7">
        <v>33143</v>
      </c>
      <c r="C158" s="24" t="s">
        <v>395</v>
      </c>
      <c r="D158" s="24" t="s">
        <v>97</v>
      </c>
      <c r="E158" s="24" t="s">
        <v>54</v>
      </c>
      <c r="F158" s="67">
        <v>235298.69</v>
      </c>
      <c r="G158" s="46"/>
      <c r="H158" s="46"/>
    </row>
    <row r="159" spans="1:8" s="11" customFormat="1" ht="21.75" customHeight="1" x14ac:dyDescent="0.2">
      <c r="A159" s="5">
        <f t="shared" si="2"/>
        <v>146</v>
      </c>
      <c r="B159" s="5">
        <v>31627</v>
      </c>
      <c r="C159" s="68" t="s">
        <v>128</v>
      </c>
      <c r="D159" s="68" t="s">
        <v>127</v>
      </c>
      <c r="E159" s="68" t="s">
        <v>56</v>
      </c>
      <c r="F159" s="69">
        <v>53868.79</v>
      </c>
      <c r="G159" s="46"/>
      <c r="H159" s="46"/>
    </row>
    <row r="160" spans="1:8" s="11" customFormat="1" ht="21.75" customHeight="1" x14ac:dyDescent="0.2">
      <c r="A160" s="17">
        <f t="shared" si="2"/>
        <v>147</v>
      </c>
      <c r="B160" s="17">
        <v>33068</v>
      </c>
      <c r="C160" s="13" t="s">
        <v>285</v>
      </c>
      <c r="D160" s="13" t="s">
        <v>119</v>
      </c>
      <c r="E160" s="13" t="s">
        <v>284</v>
      </c>
      <c r="F160" s="35">
        <v>195765</v>
      </c>
      <c r="G160" s="46"/>
      <c r="H160" s="46"/>
    </row>
    <row r="161" spans="1:8" s="11" customFormat="1" ht="21.75" customHeight="1" x14ac:dyDescent="0.2">
      <c r="A161" s="17">
        <f t="shared" si="2"/>
        <v>148</v>
      </c>
      <c r="B161" s="17">
        <v>33111</v>
      </c>
      <c r="C161" s="13" t="s">
        <v>338</v>
      </c>
      <c r="D161" s="13" t="s">
        <v>336</v>
      </c>
      <c r="E161" s="13" t="s">
        <v>337</v>
      </c>
      <c r="F161" s="35">
        <v>27300</v>
      </c>
      <c r="G161" s="46"/>
      <c r="H161" s="46"/>
    </row>
    <row r="162" spans="1:8" s="11" customFormat="1" ht="21.75" customHeight="1" x14ac:dyDescent="0.2">
      <c r="A162" s="17">
        <f t="shared" si="2"/>
        <v>149</v>
      </c>
      <c r="B162" s="17">
        <v>33167</v>
      </c>
      <c r="C162" s="13" t="s">
        <v>432</v>
      </c>
      <c r="D162" s="13" t="s">
        <v>430</v>
      </c>
      <c r="E162" s="13" t="s">
        <v>431</v>
      </c>
      <c r="F162" s="38">
        <v>10929.74</v>
      </c>
      <c r="G162" s="46"/>
      <c r="H162" s="46"/>
    </row>
    <row r="163" spans="1:8" s="11" customFormat="1" ht="21.75" customHeight="1" x14ac:dyDescent="0.2">
      <c r="A163" s="17">
        <f t="shared" si="2"/>
        <v>150</v>
      </c>
      <c r="B163" s="17">
        <v>33151</v>
      </c>
      <c r="C163" s="13" t="s">
        <v>403</v>
      </c>
      <c r="D163" s="13" t="s">
        <v>401</v>
      </c>
      <c r="E163" s="13" t="s">
        <v>402</v>
      </c>
      <c r="F163" s="38">
        <v>35773.660000000003</v>
      </c>
      <c r="G163" s="46"/>
      <c r="H163" s="46"/>
    </row>
    <row r="164" spans="1:8" s="11" customFormat="1" ht="21.75" customHeight="1" x14ac:dyDescent="0.2">
      <c r="A164" s="17">
        <f t="shared" si="2"/>
        <v>151</v>
      </c>
      <c r="B164" s="17">
        <v>31677</v>
      </c>
      <c r="C164" s="13" t="s">
        <v>362</v>
      </c>
      <c r="D164" s="13" t="s">
        <v>360</v>
      </c>
      <c r="E164" s="13" t="s">
        <v>361</v>
      </c>
      <c r="F164" s="35">
        <v>2427101.7000000002</v>
      </c>
      <c r="G164" s="46"/>
      <c r="H164" s="46"/>
    </row>
    <row r="165" spans="1:8" s="11" customFormat="1" ht="21.75" customHeight="1" x14ac:dyDescent="0.2">
      <c r="A165" s="17">
        <f t="shared" si="2"/>
        <v>152</v>
      </c>
      <c r="B165" s="17">
        <v>31646</v>
      </c>
      <c r="C165" s="13" t="s">
        <v>142</v>
      </c>
      <c r="D165" s="13" t="s">
        <v>141</v>
      </c>
      <c r="E165" s="13" t="s">
        <v>43</v>
      </c>
      <c r="F165" s="35" t="s">
        <v>42</v>
      </c>
      <c r="G165" s="46"/>
      <c r="H165" s="46"/>
    </row>
    <row r="166" spans="1:8" s="11" customFormat="1" ht="21.75" customHeight="1" x14ac:dyDescent="0.2">
      <c r="A166" s="17">
        <f t="shared" si="2"/>
        <v>153</v>
      </c>
      <c r="B166" s="17">
        <v>31694</v>
      </c>
      <c r="C166" s="13" t="s">
        <v>480</v>
      </c>
      <c r="D166" s="13" t="s">
        <v>141</v>
      </c>
      <c r="E166" s="13" t="s">
        <v>479</v>
      </c>
      <c r="F166" s="35" t="s">
        <v>42</v>
      </c>
      <c r="G166" s="46"/>
      <c r="H166" s="46"/>
    </row>
    <row r="167" spans="1:8" s="11" customFormat="1" ht="21.75" customHeight="1" x14ac:dyDescent="0.2">
      <c r="A167" s="17">
        <f t="shared" si="2"/>
        <v>154</v>
      </c>
      <c r="B167" s="17">
        <v>33014</v>
      </c>
      <c r="C167" s="13" t="s">
        <v>234</v>
      </c>
      <c r="D167" s="13" t="s">
        <v>141</v>
      </c>
      <c r="E167" s="13" t="s">
        <v>43</v>
      </c>
      <c r="F167" s="35">
        <v>3605</v>
      </c>
      <c r="G167" s="46"/>
      <c r="H167" s="46"/>
    </row>
    <row r="168" spans="1:8" s="36" customFormat="1" ht="21.75" customHeight="1" x14ac:dyDescent="0.2">
      <c r="A168" s="17">
        <f t="shared" si="2"/>
        <v>155</v>
      </c>
      <c r="B168" s="17">
        <v>33015</v>
      </c>
      <c r="C168" s="13" t="s">
        <v>235</v>
      </c>
      <c r="D168" s="13" t="s">
        <v>141</v>
      </c>
      <c r="E168" s="13" t="s">
        <v>43</v>
      </c>
      <c r="F168" s="35">
        <v>33773.75</v>
      </c>
      <c r="G168" s="46"/>
      <c r="H168" s="46"/>
    </row>
    <row r="169" spans="1:8" s="11" customFormat="1" ht="21.75" customHeight="1" x14ac:dyDescent="0.2">
      <c r="A169" s="17">
        <f t="shared" si="2"/>
        <v>156</v>
      </c>
      <c r="B169" s="17">
        <v>33112</v>
      </c>
      <c r="C169" s="13" t="s">
        <v>343</v>
      </c>
      <c r="D169" s="13" t="s">
        <v>141</v>
      </c>
      <c r="E169" s="13" t="s">
        <v>43</v>
      </c>
      <c r="F169" s="35">
        <v>174188.55000000002</v>
      </c>
      <c r="G169" s="46"/>
      <c r="H169" s="46"/>
    </row>
    <row r="170" spans="1:8" s="11" customFormat="1" ht="21.75" customHeight="1" x14ac:dyDescent="0.2">
      <c r="A170" s="17">
        <f t="shared" si="2"/>
        <v>157</v>
      </c>
      <c r="B170" s="17">
        <v>33172</v>
      </c>
      <c r="C170" s="13" t="s">
        <v>439</v>
      </c>
      <c r="D170" s="13" t="s">
        <v>141</v>
      </c>
      <c r="E170" s="13" t="s">
        <v>43</v>
      </c>
      <c r="F170" s="35">
        <v>18257.5</v>
      </c>
      <c r="G170" s="46"/>
      <c r="H170" s="46"/>
    </row>
    <row r="171" spans="1:8" s="11" customFormat="1" ht="21.75" customHeight="1" x14ac:dyDescent="0.2">
      <c r="A171" s="17">
        <f t="shared" si="2"/>
        <v>158</v>
      </c>
      <c r="B171" s="17">
        <v>33210</v>
      </c>
      <c r="C171" s="18" t="s">
        <v>492</v>
      </c>
      <c r="D171" s="13" t="s">
        <v>38</v>
      </c>
      <c r="E171" s="37" t="s">
        <v>491</v>
      </c>
      <c r="F171" s="35">
        <v>3900</v>
      </c>
      <c r="G171" s="46"/>
      <c r="H171" s="46"/>
    </row>
    <row r="172" spans="1:8" s="11" customFormat="1" ht="21.75" customHeight="1" x14ac:dyDescent="0.2">
      <c r="A172" s="17">
        <f t="shared" si="2"/>
        <v>159</v>
      </c>
      <c r="B172" s="17">
        <v>33202</v>
      </c>
      <c r="C172" s="13" t="s">
        <v>484</v>
      </c>
      <c r="D172" s="13" t="s">
        <v>38</v>
      </c>
      <c r="E172" s="13" t="s">
        <v>49</v>
      </c>
      <c r="F172" s="35">
        <v>24000</v>
      </c>
      <c r="G172" s="46"/>
      <c r="H172" s="46"/>
    </row>
    <row r="173" spans="1:8" s="11" customFormat="1" ht="21.75" customHeight="1" x14ac:dyDescent="0.2">
      <c r="A173" s="17">
        <f t="shared" si="2"/>
        <v>160</v>
      </c>
      <c r="B173" s="17">
        <v>33208</v>
      </c>
      <c r="C173" s="18" t="s">
        <v>494</v>
      </c>
      <c r="D173" s="13" t="s">
        <v>493</v>
      </c>
      <c r="E173" s="37" t="s">
        <v>35</v>
      </c>
      <c r="F173" s="35">
        <v>22703.75</v>
      </c>
      <c r="G173" s="46"/>
      <c r="H173" s="46"/>
    </row>
    <row r="174" spans="1:8" s="11" customFormat="1" ht="21.75" customHeight="1" x14ac:dyDescent="0.2">
      <c r="A174" s="17">
        <f t="shared" si="2"/>
        <v>161</v>
      </c>
      <c r="B174" s="17">
        <v>31685</v>
      </c>
      <c r="C174" s="13" t="s">
        <v>409</v>
      </c>
      <c r="D174" s="13" t="s">
        <v>320</v>
      </c>
      <c r="E174" s="13" t="s">
        <v>16</v>
      </c>
      <c r="F174" s="35">
        <v>233383.09</v>
      </c>
      <c r="G174" s="46"/>
      <c r="H174" s="46"/>
    </row>
    <row r="175" spans="1:8" s="11" customFormat="1" ht="21.75" customHeight="1" x14ac:dyDescent="0.2">
      <c r="A175" s="17">
        <f t="shared" si="2"/>
        <v>162</v>
      </c>
      <c r="B175" s="17">
        <v>33100</v>
      </c>
      <c r="C175" s="13" t="s">
        <v>321</v>
      </c>
      <c r="D175" s="13" t="s">
        <v>320</v>
      </c>
      <c r="E175" s="13" t="s">
        <v>16</v>
      </c>
      <c r="F175" s="35">
        <v>9850</v>
      </c>
      <c r="G175" s="46"/>
      <c r="H175" s="46"/>
    </row>
    <row r="176" spans="1:8" s="11" customFormat="1" ht="21.75" customHeight="1" x14ac:dyDescent="0.2">
      <c r="A176" s="17">
        <f t="shared" si="2"/>
        <v>163</v>
      </c>
      <c r="B176" s="17">
        <v>31506</v>
      </c>
      <c r="C176" s="13" t="s">
        <v>177</v>
      </c>
      <c r="D176" s="13" t="s">
        <v>90</v>
      </c>
      <c r="E176" s="13" t="s">
        <v>57</v>
      </c>
      <c r="F176" s="35">
        <v>6585.6399999999994</v>
      </c>
      <c r="G176" s="46"/>
      <c r="H176" s="46"/>
    </row>
    <row r="177" spans="1:8" s="11" customFormat="1" ht="21.75" customHeight="1" x14ac:dyDescent="0.2">
      <c r="A177" s="17">
        <f t="shared" si="2"/>
        <v>164</v>
      </c>
      <c r="B177" s="17">
        <v>31106</v>
      </c>
      <c r="C177" s="13" t="s">
        <v>178</v>
      </c>
      <c r="D177" s="13" t="s">
        <v>78</v>
      </c>
      <c r="E177" s="13" t="s">
        <v>18</v>
      </c>
      <c r="F177" s="35">
        <v>313799.92</v>
      </c>
      <c r="G177" s="46"/>
      <c r="H177" s="46"/>
    </row>
    <row r="178" spans="1:8" s="11" customFormat="1" ht="21.75" customHeight="1" x14ac:dyDescent="0.2">
      <c r="A178" s="17">
        <f t="shared" si="2"/>
        <v>165</v>
      </c>
      <c r="B178" s="17">
        <v>31557</v>
      </c>
      <c r="C178" s="13" t="s">
        <v>179</v>
      </c>
      <c r="D178" s="13" t="s">
        <v>71</v>
      </c>
      <c r="E178" s="13" t="s">
        <v>18</v>
      </c>
      <c r="F178" s="35">
        <v>53462.130000000005</v>
      </c>
      <c r="G178" s="46"/>
      <c r="H178" s="46"/>
    </row>
    <row r="179" spans="1:8" s="11" customFormat="1" ht="21.75" customHeight="1" x14ac:dyDescent="0.2">
      <c r="A179" s="17">
        <f t="shared" si="2"/>
        <v>166</v>
      </c>
      <c r="B179" s="17">
        <v>31560</v>
      </c>
      <c r="C179" s="13" t="s">
        <v>209</v>
      </c>
      <c r="D179" s="13" t="s">
        <v>208</v>
      </c>
      <c r="E179" s="13" t="s">
        <v>56</v>
      </c>
      <c r="F179" s="35">
        <v>114154.06999999999</v>
      </c>
      <c r="G179" s="46"/>
      <c r="H179" s="46"/>
    </row>
    <row r="180" spans="1:8" s="11" customFormat="1" ht="21.75" customHeight="1" x14ac:dyDescent="0.2">
      <c r="A180" s="17">
        <f t="shared" si="2"/>
        <v>167</v>
      </c>
      <c r="B180" s="17">
        <v>31588</v>
      </c>
      <c r="C180" s="13" t="s">
        <v>92</v>
      </c>
      <c r="D180" s="13" t="s">
        <v>91</v>
      </c>
      <c r="E180" s="13" t="s">
        <v>56</v>
      </c>
      <c r="F180" s="35">
        <v>3920</v>
      </c>
      <c r="G180" s="46"/>
      <c r="H180" s="46"/>
    </row>
    <row r="181" spans="1:8" s="11" customFormat="1" ht="21.75" customHeight="1" x14ac:dyDescent="0.2">
      <c r="A181" s="17">
        <f t="shared" si="2"/>
        <v>168</v>
      </c>
      <c r="B181" s="17">
        <v>33171</v>
      </c>
      <c r="C181" s="13" t="s">
        <v>437</v>
      </c>
      <c r="D181" s="13" t="s">
        <v>91</v>
      </c>
      <c r="E181" s="13" t="s">
        <v>72</v>
      </c>
      <c r="F181" s="35">
        <v>28916.540000000005</v>
      </c>
      <c r="G181" s="46"/>
      <c r="H181" s="46"/>
    </row>
    <row r="182" spans="1:8" s="36" customFormat="1" ht="21.75" customHeight="1" x14ac:dyDescent="0.2">
      <c r="A182" s="17">
        <f t="shared" si="2"/>
        <v>169</v>
      </c>
      <c r="B182" s="17">
        <v>33038</v>
      </c>
      <c r="C182" s="13" t="s">
        <v>262</v>
      </c>
      <c r="D182" s="13" t="s">
        <v>89</v>
      </c>
      <c r="E182" s="13" t="s">
        <v>242</v>
      </c>
      <c r="F182" s="35">
        <v>67740.290000000008</v>
      </c>
      <c r="G182" s="46"/>
      <c r="H182" s="46"/>
    </row>
    <row r="183" spans="1:8" s="11" customFormat="1" ht="21.75" customHeight="1" x14ac:dyDescent="0.2">
      <c r="A183" s="17">
        <f t="shared" si="2"/>
        <v>170</v>
      </c>
      <c r="B183" s="17">
        <v>33062</v>
      </c>
      <c r="C183" s="13" t="s">
        <v>278</v>
      </c>
      <c r="D183" s="13" t="s">
        <v>89</v>
      </c>
      <c r="E183" s="13" t="s">
        <v>96</v>
      </c>
      <c r="F183" s="35">
        <v>40052.5</v>
      </c>
      <c r="G183" s="46"/>
      <c r="H183" s="46"/>
    </row>
    <row r="184" spans="1:8" s="11" customFormat="1" ht="21.75" customHeight="1" x14ac:dyDescent="0.2">
      <c r="A184" s="17">
        <f t="shared" si="2"/>
        <v>171</v>
      </c>
      <c r="B184" s="17">
        <v>33091</v>
      </c>
      <c r="C184" s="13" t="s">
        <v>308</v>
      </c>
      <c r="D184" s="13" t="s">
        <v>89</v>
      </c>
      <c r="E184" s="13" t="s">
        <v>83</v>
      </c>
      <c r="F184" s="35">
        <v>58834.45</v>
      </c>
      <c r="G184" s="46"/>
      <c r="H184" s="46"/>
    </row>
    <row r="185" spans="1:8" s="11" customFormat="1" ht="21.75" customHeight="1" x14ac:dyDescent="0.2">
      <c r="A185" s="17">
        <f t="shared" si="2"/>
        <v>172</v>
      </c>
      <c r="B185" s="17">
        <v>33094</v>
      </c>
      <c r="C185" s="13" t="s">
        <v>309</v>
      </c>
      <c r="D185" s="13" t="s">
        <v>89</v>
      </c>
      <c r="E185" s="13" t="s">
        <v>218</v>
      </c>
      <c r="F185" s="35">
        <v>463747.5</v>
      </c>
      <c r="G185" s="46"/>
      <c r="H185" s="46"/>
    </row>
    <row r="186" spans="1:8" s="11" customFormat="1" ht="21.75" customHeight="1" x14ac:dyDescent="0.2">
      <c r="A186" s="17">
        <f t="shared" si="2"/>
        <v>173</v>
      </c>
      <c r="B186" s="17">
        <v>31547</v>
      </c>
      <c r="C186" s="13" t="s">
        <v>180</v>
      </c>
      <c r="D186" s="13" t="s">
        <v>69</v>
      </c>
      <c r="E186" s="13" t="s">
        <v>70</v>
      </c>
      <c r="F186" s="35">
        <v>188451.28</v>
      </c>
      <c r="G186" s="46"/>
      <c r="H186" s="46"/>
    </row>
    <row r="187" spans="1:8" s="11" customFormat="1" ht="21.75" customHeight="1" x14ac:dyDescent="0.2">
      <c r="A187" s="17">
        <f t="shared" si="2"/>
        <v>174</v>
      </c>
      <c r="B187" s="17">
        <v>31624</v>
      </c>
      <c r="C187" s="13" t="s">
        <v>125</v>
      </c>
      <c r="D187" s="13" t="s">
        <v>69</v>
      </c>
      <c r="E187" s="13" t="s">
        <v>124</v>
      </c>
      <c r="F187" s="35">
        <v>65018.86</v>
      </c>
      <c r="G187" s="46"/>
      <c r="H187" s="46"/>
    </row>
    <row r="188" spans="1:8" s="11" customFormat="1" ht="21.75" customHeight="1" x14ac:dyDescent="0.2">
      <c r="A188" s="17">
        <f t="shared" si="2"/>
        <v>175</v>
      </c>
      <c r="B188" s="17">
        <v>31663</v>
      </c>
      <c r="C188" s="20" t="s">
        <v>231</v>
      </c>
      <c r="D188" s="20" t="s">
        <v>69</v>
      </c>
      <c r="E188" s="20" t="s">
        <v>230</v>
      </c>
      <c r="F188" s="35">
        <v>292731.01</v>
      </c>
      <c r="G188" s="46"/>
      <c r="H188" s="46"/>
    </row>
    <row r="189" spans="1:8" s="11" customFormat="1" ht="21.75" customHeight="1" x14ac:dyDescent="0.2">
      <c r="A189" s="17">
        <f t="shared" si="2"/>
        <v>176</v>
      </c>
      <c r="B189" s="17">
        <v>31695</v>
      </c>
      <c r="C189" s="13" t="s">
        <v>489</v>
      </c>
      <c r="D189" s="13" t="s">
        <v>69</v>
      </c>
      <c r="E189" s="13" t="s">
        <v>488</v>
      </c>
      <c r="F189" s="35">
        <v>67953.75</v>
      </c>
      <c r="G189" s="46"/>
      <c r="H189" s="46"/>
    </row>
    <row r="190" spans="1:8" s="11" customFormat="1" ht="21.75" customHeight="1" x14ac:dyDescent="0.2">
      <c r="A190" s="17">
        <f t="shared" si="2"/>
        <v>177</v>
      </c>
      <c r="B190" s="17">
        <v>31310</v>
      </c>
      <c r="C190" s="13" t="s">
        <v>182</v>
      </c>
      <c r="D190" s="13" t="s">
        <v>181</v>
      </c>
      <c r="E190" s="13" t="s">
        <v>11</v>
      </c>
      <c r="F190" s="35">
        <v>1305</v>
      </c>
      <c r="G190" s="46"/>
      <c r="H190" s="46"/>
    </row>
    <row r="191" spans="1:8" s="11" customFormat="1" ht="21.75" customHeight="1" x14ac:dyDescent="0.2">
      <c r="A191" s="17">
        <f t="shared" si="2"/>
        <v>178</v>
      </c>
      <c r="B191" s="17">
        <v>31356</v>
      </c>
      <c r="C191" s="13" t="s">
        <v>183</v>
      </c>
      <c r="D191" s="13" t="s">
        <v>12</v>
      </c>
      <c r="E191" s="13" t="s">
        <v>49</v>
      </c>
      <c r="F191" s="35">
        <v>333199.67</v>
      </c>
      <c r="G191" s="46"/>
      <c r="H191" s="46"/>
    </row>
    <row r="192" spans="1:8" s="11" customFormat="1" ht="21.75" customHeight="1" x14ac:dyDescent="0.2">
      <c r="A192" s="17">
        <f t="shared" si="2"/>
        <v>179</v>
      </c>
      <c r="B192" s="17">
        <v>31458</v>
      </c>
      <c r="C192" s="13" t="s">
        <v>184</v>
      </c>
      <c r="D192" s="13" t="s">
        <v>12</v>
      </c>
      <c r="E192" s="13" t="s">
        <v>49</v>
      </c>
      <c r="F192" s="35">
        <v>1609902.26</v>
      </c>
      <c r="G192" s="46"/>
      <c r="H192" s="46"/>
    </row>
    <row r="193" spans="1:8" s="11" customFormat="1" ht="21.75" customHeight="1" x14ac:dyDescent="0.2">
      <c r="A193" s="17">
        <f t="shared" si="2"/>
        <v>180</v>
      </c>
      <c r="B193" s="17">
        <v>31522</v>
      </c>
      <c r="C193" s="13" t="s">
        <v>185</v>
      </c>
      <c r="D193" s="13" t="s">
        <v>12</v>
      </c>
      <c r="E193" s="13" t="s">
        <v>49</v>
      </c>
      <c r="F193" s="35">
        <v>205778.52</v>
      </c>
      <c r="G193" s="46"/>
      <c r="H193" s="46"/>
    </row>
    <row r="194" spans="1:8" s="11" customFormat="1" ht="21.75" customHeight="1" x14ac:dyDescent="0.2">
      <c r="A194" s="17">
        <f t="shared" si="2"/>
        <v>181</v>
      </c>
      <c r="B194" s="17">
        <v>31635</v>
      </c>
      <c r="C194" s="13" t="s">
        <v>134</v>
      </c>
      <c r="D194" s="13" t="s">
        <v>12</v>
      </c>
      <c r="E194" s="13" t="s">
        <v>56</v>
      </c>
      <c r="F194" s="35">
        <v>93256.75</v>
      </c>
      <c r="G194" s="46"/>
      <c r="H194" s="46"/>
    </row>
    <row r="195" spans="1:8" s="11" customFormat="1" ht="21.75" customHeight="1" x14ac:dyDescent="0.2">
      <c r="A195" s="17">
        <f t="shared" si="2"/>
        <v>182</v>
      </c>
      <c r="B195" s="17">
        <v>31649</v>
      </c>
      <c r="C195" s="13" t="s">
        <v>144</v>
      </c>
      <c r="D195" s="13" t="s">
        <v>12</v>
      </c>
      <c r="E195" s="13" t="s">
        <v>56</v>
      </c>
      <c r="F195" s="35">
        <v>1088876.1100000001</v>
      </c>
      <c r="G195" s="46"/>
      <c r="H195" s="46"/>
    </row>
    <row r="196" spans="1:8" s="11" customFormat="1" ht="21.75" customHeight="1" x14ac:dyDescent="0.2">
      <c r="A196" s="17">
        <f t="shared" si="2"/>
        <v>183</v>
      </c>
      <c r="B196" s="17">
        <v>31661</v>
      </c>
      <c r="C196" s="13" t="s">
        <v>211</v>
      </c>
      <c r="D196" s="13" t="s">
        <v>12</v>
      </c>
      <c r="E196" s="13" t="s">
        <v>210</v>
      </c>
      <c r="F196" s="35">
        <v>33934.01</v>
      </c>
      <c r="G196" s="46"/>
      <c r="H196" s="46"/>
    </row>
    <row r="197" spans="1:8" s="11" customFormat="1" ht="21.75" customHeight="1" x14ac:dyDescent="0.2">
      <c r="A197" s="17">
        <f t="shared" si="2"/>
        <v>184</v>
      </c>
      <c r="B197" s="17">
        <v>33005</v>
      </c>
      <c r="C197" s="13" t="s">
        <v>214</v>
      </c>
      <c r="D197" s="13" t="s">
        <v>12</v>
      </c>
      <c r="E197" s="13" t="s">
        <v>56</v>
      </c>
      <c r="F197" s="35">
        <v>114824.04999999999</v>
      </c>
      <c r="G197" s="46"/>
      <c r="H197" s="46"/>
    </row>
    <row r="198" spans="1:8" s="11" customFormat="1" ht="21.75" customHeight="1" x14ac:dyDescent="0.2">
      <c r="A198" s="7">
        <f t="shared" si="2"/>
        <v>185</v>
      </c>
      <c r="B198" s="7">
        <v>33085</v>
      </c>
      <c r="C198" s="24" t="s">
        <v>301</v>
      </c>
      <c r="D198" s="24" t="s">
        <v>300</v>
      </c>
      <c r="E198" s="24" t="s">
        <v>59</v>
      </c>
      <c r="F198" s="67">
        <v>92729.09</v>
      </c>
      <c r="G198" s="46"/>
      <c r="H198" s="46"/>
    </row>
    <row r="199" spans="1:8" s="11" customFormat="1" ht="21.75" customHeight="1" x14ac:dyDescent="0.2">
      <c r="A199" s="5">
        <f t="shared" si="2"/>
        <v>186</v>
      </c>
      <c r="B199" s="5">
        <v>33032</v>
      </c>
      <c r="C199" s="68" t="s">
        <v>254</v>
      </c>
      <c r="D199" s="68" t="s">
        <v>255</v>
      </c>
      <c r="E199" s="68" t="s">
        <v>56</v>
      </c>
      <c r="F199" s="69">
        <v>123906.07</v>
      </c>
      <c r="G199" s="46"/>
      <c r="H199" s="46"/>
    </row>
    <row r="200" spans="1:8" s="11" customFormat="1" ht="21.75" customHeight="1" x14ac:dyDescent="0.2">
      <c r="A200" s="17">
        <f t="shared" si="2"/>
        <v>187</v>
      </c>
      <c r="B200" s="17">
        <v>31674</v>
      </c>
      <c r="C200" s="13" t="s">
        <v>333</v>
      </c>
      <c r="D200" s="13" t="s">
        <v>332</v>
      </c>
      <c r="E200" s="13" t="s">
        <v>46</v>
      </c>
      <c r="F200" s="35">
        <v>65365.94</v>
      </c>
      <c r="G200" s="46"/>
      <c r="H200" s="46"/>
    </row>
    <row r="201" spans="1:8" s="11" customFormat="1" ht="21.75" customHeight="1" x14ac:dyDescent="0.2">
      <c r="A201" s="17">
        <f t="shared" si="2"/>
        <v>188</v>
      </c>
      <c r="B201" s="17">
        <v>31039</v>
      </c>
      <c r="C201" s="13" t="s">
        <v>110</v>
      </c>
      <c r="D201" s="13" t="s">
        <v>8</v>
      </c>
      <c r="E201" s="13" t="s">
        <v>2</v>
      </c>
      <c r="F201" s="35">
        <v>56522.559999999998</v>
      </c>
      <c r="G201" s="46"/>
      <c r="H201" s="46"/>
    </row>
    <row r="202" spans="1:8" s="11" customFormat="1" ht="21.75" customHeight="1" x14ac:dyDescent="0.2">
      <c r="A202" s="17">
        <f t="shared" si="2"/>
        <v>189</v>
      </c>
      <c r="B202" s="17">
        <v>31600</v>
      </c>
      <c r="C202" s="13" t="s">
        <v>186</v>
      </c>
      <c r="D202" s="13" t="s">
        <v>105</v>
      </c>
      <c r="E202" s="13" t="s">
        <v>106</v>
      </c>
      <c r="F202" s="35">
        <v>273349.14</v>
      </c>
      <c r="G202" s="46"/>
      <c r="H202" s="46"/>
    </row>
    <row r="203" spans="1:8" s="11" customFormat="1" ht="21.75" customHeight="1" x14ac:dyDescent="0.2">
      <c r="A203" s="17">
        <f t="shared" si="2"/>
        <v>190</v>
      </c>
      <c r="B203" s="17">
        <v>33088</v>
      </c>
      <c r="C203" s="13" t="s">
        <v>304</v>
      </c>
      <c r="D203" s="13" t="s">
        <v>105</v>
      </c>
      <c r="E203" s="13" t="s">
        <v>106</v>
      </c>
      <c r="F203" s="35">
        <v>125676.29</v>
      </c>
      <c r="G203" s="46"/>
      <c r="H203" s="46"/>
    </row>
    <row r="204" spans="1:8" s="11" customFormat="1" ht="21.75" customHeight="1" x14ac:dyDescent="0.2">
      <c r="A204" s="17">
        <f t="shared" si="2"/>
        <v>191</v>
      </c>
      <c r="B204" s="17">
        <v>33161</v>
      </c>
      <c r="C204" s="13" t="s">
        <v>426</v>
      </c>
      <c r="D204" s="13" t="s">
        <v>105</v>
      </c>
      <c r="E204" s="13" t="s">
        <v>425</v>
      </c>
      <c r="F204" s="35">
        <v>173790.63999999998</v>
      </c>
      <c r="G204" s="46"/>
      <c r="H204" s="46"/>
    </row>
    <row r="205" spans="1:8" s="11" customFormat="1" ht="21.75" customHeight="1" x14ac:dyDescent="0.2">
      <c r="A205" s="17">
        <f t="shared" si="2"/>
        <v>192</v>
      </c>
      <c r="B205" s="17">
        <v>31687</v>
      </c>
      <c r="C205" s="13" t="s">
        <v>440</v>
      </c>
      <c r="D205" s="13" t="s">
        <v>63</v>
      </c>
      <c r="E205" s="13" t="s">
        <v>19</v>
      </c>
      <c r="F205" s="35">
        <v>181092.45</v>
      </c>
      <c r="G205" s="46"/>
      <c r="H205" s="46"/>
    </row>
    <row r="206" spans="1:8" s="11" customFormat="1" ht="21.75" customHeight="1" x14ac:dyDescent="0.2">
      <c r="A206" s="17">
        <f t="shared" si="2"/>
        <v>193</v>
      </c>
      <c r="B206" s="17">
        <v>31580</v>
      </c>
      <c r="C206" s="13" t="s">
        <v>86</v>
      </c>
      <c r="D206" s="13" t="s">
        <v>24</v>
      </c>
      <c r="E206" s="13" t="s">
        <v>44</v>
      </c>
      <c r="F206" s="35">
        <v>6200</v>
      </c>
      <c r="G206" s="46"/>
      <c r="H206" s="46"/>
    </row>
    <row r="207" spans="1:8" s="11" customFormat="1" ht="21.75" customHeight="1" x14ac:dyDescent="0.2">
      <c r="A207" s="17">
        <f t="shared" si="2"/>
        <v>194</v>
      </c>
      <c r="B207" s="17">
        <v>33073</v>
      </c>
      <c r="C207" s="20" t="s">
        <v>293</v>
      </c>
      <c r="D207" s="20" t="s">
        <v>292</v>
      </c>
      <c r="E207" s="20" t="s">
        <v>96</v>
      </c>
      <c r="F207" s="35">
        <v>48988.49</v>
      </c>
      <c r="G207" s="46"/>
      <c r="H207" s="46"/>
    </row>
    <row r="208" spans="1:8" s="11" customFormat="1" ht="21.75" customHeight="1" x14ac:dyDescent="0.2">
      <c r="A208" s="17">
        <f t="shared" ref="A208:A271" si="3">A207+1</f>
        <v>195</v>
      </c>
      <c r="B208" s="17">
        <v>33081</v>
      </c>
      <c r="C208" s="20" t="s">
        <v>294</v>
      </c>
      <c r="D208" s="20" t="s">
        <v>292</v>
      </c>
      <c r="E208" s="20" t="s">
        <v>96</v>
      </c>
      <c r="F208" s="35">
        <v>76849.509999999995</v>
      </c>
      <c r="G208" s="46"/>
      <c r="H208" s="46"/>
    </row>
    <row r="209" spans="1:8" s="11" customFormat="1" ht="21.75" customHeight="1" x14ac:dyDescent="0.2">
      <c r="A209" s="17">
        <f t="shared" si="3"/>
        <v>196</v>
      </c>
      <c r="B209" s="17">
        <v>33095</v>
      </c>
      <c r="C209" s="13" t="s">
        <v>310</v>
      </c>
      <c r="D209" s="13" t="s">
        <v>292</v>
      </c>
      <c r="E209" s="13" t="s">
        <v>51</v>
      </c>
      <c r="F209" s="35">
        <v>99864</v>
      </c>
      <c r="G209" s="46"/>
      <c r="H209" s="46"/>
    </row>
    <row r="210" spans="1:8" s="11" customFormat="1" ht="21.75" customHeight="1" x14ac:dyDescent="0.2">
      <c r="A210" s="17">
        <f t="shared" si="3"/>
        <v>197</v>
      </c>
      <c r="B210" s="17">
        <v>33108</v>
      </c>
      <c r="C210" s="13" t="s">
        <v>334</v>
      </c>
      <c r="D210" s="13" t="s">
        <v>292</v>
      </c>
      <c r="E210" s="13" t="s">
        <v>96</v>
      </c>
      <c r="F210" s="35">
        <v>41285</v>
      </c>
      <c r="G210" s="46"/>
      <c r="H210" s="46"/>
    </row>
    <row r="211" spans="1:8" s="11" customFormat="1" ht="21.75" customHeight="1" x14ac:dyDescent="0.2">
      <c r="A211" s="17">
        <f t="shared" si="3"/>
        <v>198</v>
      </c>
      <c r="B211" s="17">
        <v>33209</v>
      </c>
      <c r="C211" s="18" t="s">
        <v>496</v>
      </c>
      <c r="D211" s="13" t="s">
        <v>495</v>
      </c>
      <c r="E211" s="37" t="s">
        <v>81</v>
      </c>
      <c r="F211" s="35" t="s">
        <v>42</v>
      </c>
      <c r="G211" s="46"/>
      <c r="H211" s="46"/>
    </row>
    <row r="212" spans="1:8" s="11" customFormat="1" ht="21.75" customHeight="1" x14ac:dyDescent="0.2">
      <c r="A212" s="17">
        <f t="shared" si="3"/>
        <v>199</v>
      </c>
      <c r="B212" s="17">
        <v>31613</v>
      </c>
      <c r="C212" s="13" t="s">
        <v>115</v>
      </c>
      <c r="D212" s="13" t="s">
        <v>113</v>
      </c>
      <c r="E212" s="13" t="s">
        <v>114</v>
      </c>
      <c r="F212" s="35">
        <v>1309422.6800000002</v>
      </c>
      <c r="G212" s="46"/>
      <c r="H212" s="46"/>
    </row>
    <row r="213" spans="1:8" s="11" customFormat="1" ht="21.75" customHeight="1" x14ac:dyDescent="0.2">
      <c r="A213" s="17">
        <f t="shared" si="3"/>
        <v>200</v>
      </c>
      <c r="B213" s="17">
        <v>33185</v>
      </c>
      <c r="C213" s="13" t="s">
        <v>462</v>
      </c>
      <c r="D213" s="13" t="s">
        <v>113</v>
      </c>
      <c r="E213" s="13" t="s">
        <v>43</v>
      </c>
      <c r="F213" s="35">
        <v>10000</v>
      </c>
      <c r="G213" s="46"/>
      <c r="H213" s="46"/>
    </row>
    <row r="214" spans="1:8" s="11" customFormat="1" ht="21.75" customHeight="1" x14ac:dyDescent="0.2">
      <c r="A214" s="17">
        <f t="shared" si="3"/>
        <v>201</v>
      </c>
      <c r="B214" s="17">
        <v>33213</v>
      </c>
      <c r="C214" s="18" t="s">
        <v>504</v>
      </c>
      <c r="D214" s="13" t="s">
        <v>113</v>
      </c>
      <c r="E214" s="37" t="s">
        <v>364</v>
      </c>
      <c r="F214" s="35">
        <v>69247</v>
      </c>
      <c r="G214" s="46"/>
      <c r="H214" s="46"/>
    </row>
    <row r="215" spans="1:8" s="11" customFormat="1" ht="21.75" customHeight="1" x14ac:dyDescent="0.2">
      <c r="A215" s="17">
        <f t="shared" si="3"/>
        <v>202</v>
      </c>
      <c r="B215" s="17">
        <v>31692</v>
      </c>
      <c r="C215" s="13" t="s">
        <v>470</v>
      </c>
      <c r="D215" s="13" t="s">
        <v>468</v>
      </c>
      <c r="E215" s="13" t="s">
        <v>469</v>
      </c>
      <c r="F215" s="35" t="s">
        <v>42</v>
      </c>
      <c r="G215" s="46"/>
      <c r="H215" s="46"/>
    </row>
    <row r="216" spans="1:8" s="11" customFormat="1" ht="21.75" customHeight="1" x14ac:dyDescent="0.2">
      <c r="A216" s="17">
        <f t="shared" si="3"/>
        <v>203</v>
      </c>
      <c r="B216" s="17">
        <v>33212</v>
      </c>
      <c r="C216" s="18" t="s">
        <v>500</v>
      </c>
      <c r="D216" s="13" t="s">
        <v>499</v>
      </c>
      <c r="E216" s="37" t="s">
        <v>318</v>
      </c>
      <c r="F216" s="35">
        <v>73712.5</v>
      </c>
      <c r="G216" s="46"/>
      <c r="H216" s="46"/>
    </row>
    <row r="217" spans="1:8" s="11" customFormat="1" ht="21.75" customHeight="1" x14ac:dyDescent="0.2">
      <c r="A217" s="17">
        <f t="shared" si="3"/>
        <v>204</v>
      </c>
      <c r="B217" s="17">
        <v>33069</v>
      </c>
      <c r="C217" s="13" t="s">
        <v>296</v>
      </c>
      <c r="D217" s="13" t="s">
        <v>295</v>
      </c>
      <c r="E217" s="13" t="s">
        <v>116</v>
      </c>
      <c r="F217" s="35">
        <v>89652.5</v>
      </c>
      <c r="G217" s="46"/>
      <c r="H217" s="46"/>
    </row>
    <row r="218" spans="1:8" s="11" customFormat="1" ht="21.75" customHeight="1" x14ac:dyDescent="0.2">
      <c r="A218" s="17">
        <f t="shared" si="3"/>
        <v>205</v>
      </c>
      <c r="B218" s="17">
        <v>31231</v>
      </c>
      <c r="C218" s="13" t="s">
        <v>212</v>
      </c>
      <c r="D218" s="13" t="s">
        <v>13</v>
      </c>
      <c r="E218" s="13" t="s">
        <v>44</v>
      </c>
      <c r="F218" s="35">
        <v>49394.8</v>
      </c>
      <c r="G218" s="46"/>
      <c r="H218" s="46"/>
    </row>
    <row r="219" spans="1:8" s="11" customFormat="1" ht="21.75" customHeight="1" x14ac:dyDescent="0.2">
      <c r="A219" s="17">
        <f t="shared" si="3"/>
        <v>206</v>
      </c>
      <c r="B219" s="17">
        <v>31556</v>
      </c>
      <c r="C219" s="13" t="s">
        <v>187</v>
      </c>
      <c r="D219" s="13" t="s">
        <v>13</v>
      </c>
      <c r="E219" s="13" t="s">
        <v>15</v>
      </c>
      <c r="F219" s="35">
        <v>29000</v>
      </c>
      <c r="G219" s="46"/>
      <c r="H219" s="46"/>
    </row>
    <row r="220" spans="1:8" s="11" customFormat="1" ht="21.75" customHeight="1" x14ac:dyDescent="0.2">
      <c r="A220" s="17">
        <f t="shared" si="3"/>
        <v>207</v>
      </c>
      <c r="B220" s="17">
        <v>33120</v>
      </c>
      <c r="C220" s="13" t="s">
        <v>347</v>
      </c>
      <c r="D220" s="13" t="s">
        <v>346</v>
      </c>
      <c r="E220" s="13" t="s">
        <v>2</v>
      </c>
      <c r="F220" s="35">
        <v>12250</v>
      </c>
      <c r="G220" s="46"/>
      <c r="H220" s="46"/>
    </row>
    <row r="221" spans="1:8" s="11" customFormat="1" ht="21.75" customHeight="1" x14ac:dyDescent="0.2">
      <c r="A221" s="17">
        <f t="shared" si="3"/>
        <v>208</v>
      </c>
      <c r="B221" s="17">
        <v>31568</v>
      </c>
      <c r="C221" s="13" t="s">
        <v>189</v>
      </c>
      <c r="D221" s="13" t="s">
        <v>188</v>
      </c>
      <c r="E221" s="13" t="s">
        <v>77</v>
      </c>
      <c r="F221" s="35">
        <v>31960</v>
      </c>
      <c r="G221" s="46"/>
      <c r="H221" s="46"/>
    </row>
    <row r="222" spans="1:8" s="11" customFormat="1" ht="21.75" customHeight="1" x14ac:dyDescent="0.2">
      <c r="A222" s="17">
        <f t="shared" si="3"/>
        <v>209</v>
      </c>
      <c r="B222" s="17">
        <v>33041</v>
      </c>
      <c r="C222" s="13" t="s">
        <v>264</v>
      </c>
      <c r="D222" s="13" t="s">
        <v>188</v>
      </c>
      <c r="E222" s="13" t="s">
        <v>54</v>
      </c>
      <c r="F222" s="35">
        <v>27409.07</v>
      </c>
      <c r="G222" s="46"/>
      <c r="H222" s="46"/>
    </row>
    <row r="223" spans="1:8" s="11" customFormat="1" ht="21.75" customHeight="1" x14ac:dyDescent="0.2">
      <c r="A223" s="17">
        <f t="shared" si="3"/>
        <v>210</v>
      </c>
      <c r="B223" s="17">
        <v>33124</v>
      </c>
      <c r="C223" s="13" t="s">
        <v>365</v>
      </c>
      <c r="D223" s="13" t="s">
        <v>363</v>
      </c>
      <c r="E223" s="13" t="s">
        <v>364</v>
      </c>
      <c r="F223" s="35">
        <v>257521.36000000002</v>
      </c>
      <c r="G223" s="46"/>
      <c r="H223" s="46"/>
    </row>
    <row r="224" spans="1:8" s="11" customFormat="1" ht="21.75" customHeight="1" x14ac:dyDescent="0.2">
      <c r="A224" s="17">
        <f t="shared" si="3"/>
        <v>211</v>
      </c>
      <c r="B224" s="17">
        <v>31421</v>
      </c>
      <c r="C224" s="13" t="s">
        <v>190</v>
      </c>
      <c r="D224" s="13" t="s">
        <v>36</v>
      </c>
      <c r="E224" s="13" t="s">
        <v>47</v>
      </c>
      <c r="F224" s="35">
        <v>24276.799999999999</v>
      </c>
      <c r="G224" s="46"/>
      <c r="H224" s="46"/>
    </row>
    <row r="225" spans="1:8" s="11" customFormat="1" ht="21.75" customHeight="1" x14ac:dyDescent="0.2">
      <c r="A225" s="17">
        <f t="shared" si="3"/>
        <v>212</v>
      </c>
      <c r="B225" s="17">
        <v>31474</v>
      </c>
      <c r="C225" s="13" t="s">
        <v>191</v>
      </c>
      <c r="D225" s="13" t="s">
        <v>36</v>
      </c>
      <c r="E225" s="13" t="s">
        <v>47</v>
      </c>
      <c r="F225" s="35">
        <v>8500</v>
      </c>
      <c r="G225" s="46"/>
      <c r="H225" s="46"/>
    </row>
    <row r="226" spans="1:8" s="11" customFormat="1" ht="21.75" customHeight="1" x14ac:dyDescent="0.2">
      <c r="A226" s="17">
        <f t="shared" si="3"/>
        <v>213</v>
      </c>
      <c r="B226" s="17">
        <v>31504</v>
      </c>
      <c r="C226" s="13" t="s">
        <v>192</v>
      </c>
      <c r="D226" s="13" t="s">
        <v>36</v>
      </c>
      <c r="E226" s="13" t="s">
        <v>47</v>
      </c>
      <c r="F226" s="35">
        <v>12111.19</v>
      </c>
      <c r="G226" s="46"/>
      <c r="H226" s="46"/>
    </row>
    <row r="227" spans="1:8" s="11" customFormat="1" ht="21.75" customHeight="1" x14ac:dyDescent="0.2">
      <c r="A227" s="17">
        <f t="shared" si="3"/>
        <v>214</v>
      </c>
      <c r="B227" s="17">
        <v>31392</v>
      </c>
      <c r="C227" s="13" t="s">
        <v>194</v>
      </c>
      <c r="D227" s="13" t="s">
        <v>193</v>
      </c>
      <c r="E227" s="13" t="s">
        <v>45</v>
      </c>
      <c r="F227" s="35">
        <v>1000</v>
      </c>
      <c r="G227" s="46"/>
      <c r="H227" s="46"/>
    </row>
    <row r="228" spans="1:8" s="11" customFormat="1" ht="21.75" customHeight="1" x14ac:dyDescent="0.2">
      <c r="A228" s="17">
        <f t="shared" si="3"/>
        <v>215</v>
      </c>
      <c r="B228" s="17">
        <v>31650</v>
      </c>
      <c r="C228" s="13" t="s">
        <v>145</v>
      </c>
      <c r="D228" s="13" t="s">
        <v>6</v>
      </c>
      <c r="E228" s="13" t="s">
        <v>51</v>
      </c>
      <c r="F228" s="35">
        <v>63227.32</v>
      </c>
      <c r="G228" s="46"/>
      <c r="H228" s="46"/>
    </row>
    <row r="229" spans="1:8" s="11" customFormat="1" ht="21.75" customHeight="1" x14ac:dyDescent="0.2">
      <c r="A229" s="17">
        <f t="shared" si="3"/>
        <v>216</v>
      </c>
      <c r="B229" s="17">
        <v>33092</v>
      </c>
      <c r="C229" s="13" t="s">
        <v>312</v>
      </c>
      <c r="D229" s="13" t="s">
        <v>6</v>
      </c>
      <c r="E229" s="13" t="s">
        <v>311</v>
      </c>
      <c r="F229" s="35">
        <v>210238.32</v>
      </c>
      <c r="G229" s="46"/>
      <c r="H229" s="46"/>
    </row>
    <row r="230" spans="1:8" s="11" customFormat="1" ht="21.75" customHeight="1" x14ac:dyDescent="0.2">
      <c r="A230" s="17">
        <f t="shared" si="3"/>
        <v>217</v>
      </c>
      <c r="B230" s="17">
        <v>33174</v>
      </c>
      <c r="C230" s="13" t="s">
        <v>441</v>
      </c>
      <c r="D230" s="13" t="s">
        <v>6</v>
      </c>
      <c r="E230" s="13" t="s">
        <v>43</v>
      </c>
      <c r="F230" s="35" t="s">
        <v>42</v>
      </c>
      <c r="G230" s="46"/>
      <c r="H230" s="46"/>
    </row>
    <row r="231" spans="1:8" s="11" customFormat="1" ht="21.75" customHeight="1" x14ac:dyDescent="0.2">
      <c r="A231" s="17">
        <f t="shared" si="3"/>
        <v>218</v>
      </c>
      <c r="B231" s="17">
        <v>33175</v>
      </c>
      <c r="C231" s="13" t="s">
        <v>442</v>
      </c>
      <c r="D231" s="13" t="s">
        <v>6</v>
      </c>
      <c r="E231" s="13" t="s">
        <v>43</v>
      </c>
      <c r="F231" s="35">
        <v>12339</v>
      </c>
      <c r="G231" s="46"/>
      <c r="H231" s="46"/>
    </row>
    <row r="232" spans="1:8" s="11" customFormat="1" ht="21.75" customHeight="1" x14ac:dyDescent="0.2">
      <c r="A232" s="17">
        <f t="shared" si="3"/>
        <v>219</v>
      </c>
      <c r="B232" s="17">
        <v>33177</v>
      </c>
      <c r="C232" s="13" t="s">
        <v>450</v>
      </c>
      <c r="D232" s="13" t="s">
        <v>29</v>
      </c>
      <c r="E232" s="13" t="s">
        <v>449</v>
      </c>
      <c r="F232" s="35">
        <v>24990.25</v>
      </c>
      <c r="G232" s="46"/>
      <c r="H232" s="46"/>
    </row>
    <row r="233" spans="1:8" s="11" customFormat="1" ht="21.75" customHeight="1" x14ac:dyDescent="0.2">
      <c r="A233" s="17">
        <f t="shared" si="3"/>
        <v>220</v>
      </c>
      <c r="B233" s="17">
        <v>33150</v>
      </c>
      <c r="C233" s="13" t="s">
        <v>405</v>
      </c>
      <c r="D233" s="13" t="s">
        <v>404</v>
      </c>
      <c r="E233" s="13" t="s">
        <v>242</v>
      </c>
      <c r="F233" s="35">
        <v>16172</v>
      </c>
      <c r="G233" s="46"/>
      <c r="H233" s="46"/>
    </row>
    <row r="234" spans="1:8" s="11" customFormat="1" ht="21.75" customHeight="1" x14ac:dyDescent="0.2">
      <c r="A234" s="17">
        <f t="shared" si="3"/>
        <v>221</v>
      </c>
      <c r="B234" s="17">
        <v>31526</v>
      </c>
      <c r="C234" s="13" t="s">
        <v>196</v>
      </c>
      <c r="D234" s="13" t="s">
        <v>195</v>
      </c>
      <c r="E234" s="13" t="s">
        <v>64</v>
      </c>
      <c r="F234" s="35">
        <v>6000</v>
      </c>
      <c r="G234" s="46"/>
      <c r="H234" s="46"/>
    </row>
    <row r="235" spans="1:8" s="11" customFormat="1" ht="21.75" customHeight="1" x14ac:dyDescent="0.2">
      <c r="A235" s="17">
        <f t="shared" si="3"/>
        <v>222</v>
      </c>
      <c r="B235" s="17">
        <v>31463</v>
      </c>
      <c r="C235" s="13" t="s">
        <v>197</v>
      </c>
      <c r="D235" s="13" t="s">
        <v>34</v>
      </c>
      <c r="E235" s="13" t="s">
        <v>47</v>
      </c>
      <c r="F235" s="35">
        <v>7440</v>
      </c>
      <c r="G235" s="46"/>
      <c r="H235" s="46"/>
    </row>
    <row r="236" spans="1:8" s="11" customFormat="1" ht="21.75" customHeight="1" x14ac:dyDescent="0.2">
      <c r="A236" s="17">
        <f t="shared" si="3"/>
        <v>223</v>
      </c>
      <c r="B236" s="17">
        <v>31572</v>
      </c>
      <c r="C236" s="13" t="s">
        <v>82</v>
      </c>
      <c r="D236" s="13" t="s">
        <v>135</v>
      </c>
      <c r="E236" s="13" t="s">
        <v>56</v>
      </c>
      <c r="F236" s="35">
        <v>169919.53</v>
      </c>
      <c r="G236" s="46"/>
      <c r="H236" s="46"/>
    </row>
    <row r="237" spans="1:8" s="11" customFormat="1" ht="21.75" customHeight="1" x14ac:dyDescent="0.2">
      <c r="A237" s="7">
        <f t="shared" si="3"/>
        <v>224</v>
      </c>
      <c r="B237" s="7">
        <v>31638</v>
      </c>
      <c r="C237" s="24" t="s">
        <v>136</v>
      </c>
      <c r="D237" s="24" t="s">
        <v>135</v>
      </c>
      <c r="E237" s="24" t="s">
        <v>45</v>
      </c>
      <c r="F237" s="67">
        <v>118456.86</v>
      </c>
      <c r="G237" s="46"/>
      <c r="H237" s="46"/>
    </row>
    <row r="238" spans="1:8" s="11" customFormat="1" ht="21.75" customHeight="1" x14ac:dyDescent="0.2">
      <c r="A238" s="5">
        <f t="shared" si="3"/>
        <v>225</v>
      </c>
      <c r="B238" s="5">
        <v>33017</v>
      </c>
      <c r="C238" s="68" t="s">
        <v>236</v>
      </c>
      <c r="D238" s="68" t="s">
        <v>225</v>
      </c>
      <c r="E238" s="68" t="s">
        <v>51</v>
      </c>
      <c r="F238" s="69">
        <v>23006.300000000003</v>
      </c>
      <c r="G238" s="46"/>
      <c r="H238" s="46"/>
    </row>
    <row r="239" spans="1:8" s="11" customFormat="1" ht="21.75" customHeight="1" x14ac:dyDescent="0.2">
      <c r="A239" s="17">
        <f t="shared" si="3"/>
        <v>226</v>
      </c>
      <c r="B239" s="17">
        <v>33122</v>
      </c>
      <c r="C239" s="13" t="s">
        <v>355</v>
      </c>
      <c r="D239" s="13" t="s">
        <v>354</v>
      </c>
      <c r="E239" s="13" t="s">
        <v>56</v>
      </c>
      <c r="F239" s="35">
        <v>99119.739999999991</v>
      </c>
      <c r="G239" s="46"/>
      <c r="H239" s="46"/>
    </row>
    <row r="240" spans="1:8" s="11" customFormat="1" ht="21.75" customHeight="1" x14ac:dyDescent="0.2">
      <c r="A240" s="17">
        <f t="shared" si="3"/>
        <v>227</v>
      </c>
      <c r="B240" s="17">
        <v>33187</v>
      </c>
      <c r="C240" s="13" t="s">
        <v>463</v>
      </c>
      <c r="D240" s="13" t="s">
        <v>354</v>
      </c>
      <c r="E240" s="13" t="s">
        <v>56</v>
      </c>
      <c r="F240" s="35">
        <v>24439.200000000001</v>
      </c>
      <c r="G240" s="46"/>
      <c r="H240" s="46"/>
    </row>
    <row r="241" spans="1:8" s="11" customFormat="1" ht="21.75" customHeight="1" x14ac:dyDescent="0.2">
      <c r="A241" s="17">
        <f t="shared" si="3"/>
        <v>228</v>
      </c>
      <c r="B241" s="17">
        <v>31292</v>
      </c>
      <c r="C241" s="13" t="s">
        <v>198</v>
      </c>
      <c r="D241" s="13" t="s">
        <v>22</v>
      </c>
      <c r="E241" s="13" t="s">
        <v>23</v>
      </c>
      <c r="F241" s="35">
        <v>33837.440000000002</v>
      </c>
      <c r="G241" s="46"/>
      <c r="H241" s="46"/>
    </row>
    <row r="242" spans="1:8" s="11" customFormat="1" ht="21.75" customHeight="1" x14ac:dyDescent="0.2">
      <c r="A242" s="17">
        <f t="shared" si="3"/>
        <v>229</v>
      </c>
      <c r="B242" s="17">
        <v>31394</v>
      </c>
      <c r="C242" s="13" t="s">
        <v>200</v>
      </c>
      <c r="D242" s="13" t="s">
        <v>199</v>
      </c>
      <c r="E242" s="13" t="s">
        <v>43</v>
      </c>
      <c r="F242" s="35">
        <v>2400</v>
      </c>
      <c r="G242" s="46"/>
      <c r="H242" s="46"/>
    </row>
    <row r="243" spans="1:8" s="11" customFormat="1" ht="21.75" customHeight="1" x14ac:dyDescent="0.2">
      <c r="A243" s="17">
        <f t="shared" si="3"/>
        <v>230</v>
      </c>
      <c r="B243" s="17">
        <v>31459</v>
      </c>
      <c r="C243" s="13" t="s">
        <v>201</v>
      </c>
      <c r="D243" s="13" t="s">
        <v>32</v>
      </c>
      <c r="E243" s="13" t="s">
        <v>3</v>
      </c>
      <c r="F243" s="35">
        <v>1667.5</v>
      </c>
      <c r="G243" s="46"/>
      <c r="H243" s="46"/>
    </row>
    <row r="244" spans="1:8" s="11" customFormat="1" ht="21.75" customHeight="1" x14ac:dyDescent="0.2">
      <c r="A244" s="17">
        <f t="shared" si="3"/>
        <v>231</v>
      </c>
      <c r="B244" s="17">
        <v>33013</v>
      </c>
      <c r="C244" s="13" t="s">
        <v>223</v>
      </c>
      <c r="D244" s="13" t="s">
        <v>222</v>
      </c>
      <c r="E244" s="13" t="s">
        <v>224</v>
      </c>
      <c r="F244" s="35">
        <v>38285.019999999997</v>
      </c>
      <c r="G244" s="46"/>
      <c r="H244" s="46"/>
    </row>
    <row r="245" spans="1:8" s="11" customFormat="1" ht="21.75" customHeight="1" x14ac:dyDescent="0.2">
      <c r="A245" s="17">
        <f t="shared" si="3"/>
        <v>232</v>
      </c>
      <c r="B245" s="17">
        <v>33118</v>
      </c>
      <c r="C245" s="13" t="s">
        <v>348</v>
      </c>
      <c r="D245" s="13" t="s">
        <v>222</v>
      </c>
      <c r="E245" s="13" t="s">
        <v>43</v>
      </c>
      <c r="F245" s="35">
        <v>549063.28</v>
      </c>
      <c r="G245" s="46"/>
      <c r="H245" s="46"/>
    </row>
    <row r="246" spans="1:8" s="11" customFormat="1" ht="21.75" customHeight="1" x14ac:dyDescent="0.2">
      <c r="A246" s="17">
        <f t="shared" si="3"/>
        <v>233</v>
      </c>
      <c r="B246" s="17">
        <v>33182</v>
      </c>
      <c r="C246" s="13" t="s">
        <v>455</v>
      </c>
      <c r="D246" s="13" t="s">
        <v>222</v>
      </c>
      <c r="E246" s="13" t="s">
        <v>43</v>
      </c>
      <c r="F246" s="35">
        <v>60101.25</v>
      </c>
      <c r="G246" s="46"/>
      <c r="H246" s="46"/>
    </row>
    <row r="247" spans="1:8" s="11" customFormat="1" ht="21.75" customHeight="1" x14ac:dyDescent="0.2">
      <c r="A247" s="17">
        <f t="shared" si="3"/>
        <v>234</v>
      </c>
      <c r="B247" s="17">
        <v>33136</v>
      </c>
      <c r="C247" s="13" t="s">
        <v>384</v>
      </c>
      <c r="D247" s="13" t="s">
        <v>382</v>
      </c>
      <c r="E247" s="13" t="s">
        <v>383</v>
      </c>
      <c r="F247" s="35">
        <v>54716.83</v>
      </c>
      <c r="G247" s="46"/>
      <c r="H247" s="46"/>
    </row>
    <row r="248" spans="1:8" s="11" customFormat="1" ht="21.75" customHeight="1" x14ac:dyDescent="0.2">
      <c r="A248" s="17">
        <f t="shared" si="3"/>
        <v>235</v>
      </c>
      <c r="B248" s="17">
        <v>31214</v>
      </c>
      <c r="C248" s="13" t="s">
        <v>203</v>
      </c>
      <c r="D248" s="13" t="s">
        <v>202</v>
      </c>
      <c r="E248" s="13" t="s">
        <v>45</v>
      </c>
      <c r="F248" s="38">
        <v>14770</v>
      </c>
      <c r="G248" s="46"/>
      <c r="H248" s="46"/>
    </row>
    <row r="249" spans="1:8" s="11" customFormat="1" ht="21.75" customHeight="1" x14ac:dyDescent="0.2">
      <c r="A249" s="17">
        <f t="shared" si="3"/>
        <v>236</v>
      </c>
      <c r="B249" s="17">
        <v>33117</v>
      </c>
      <c r="C249" s="13" t="s">
        <v>351</v>
      </c>
      <c r="D249" s="13" t="s">
        <v>349</v>
      </c>
      <c r="E249" s="13" t="s">
        <v>350</v>
      </c>
      <c r="F249" s="35">
        <v>50122.8</v>
      </c>
      <c r="G249" s="46"/>
      <c r="H249" s="46"/>
    </row>
    <row r="250" spans="1:8" s="11" customFormat="1" ht="21.75" customHeight="1" x14ac:dyDescent="0.2">
      <c r="A250" s="17">
        <f t="shared" si="3"/>
        <v>237</v>
      </c>
      <c r="B250" s="17">
        <v>33153</v>
      </c>
      <c r="C250" s="13" t="s">
        <v>411</v>
      </c>
      <c r="D250" s="13" t="s">
        <v>410</v>
      </c>
      <c r="E250" s="13" t="s">
        <v>242</v>
      </c>
      <c r="F250" s="35">
        <v>30111.25</v>
      </c>
      <c r="G250" s="46"/>
      <c r="H250" s="46"/>
    </row>
    <row r="251" spans="1:8" s="11" customFormat="1" ht="21.75" customHeight="1" x14ac:dyDescent="0.2">
      <c r="A251" s="17">
        <f t="shared" si="3"/>
        <v>238</v>
      </c>
      <c r="B251" s="17">
        <v>31592</v>
      </c>
      <c r="C251" s="13" t="s">
        <v>93</v>
      </c>
      <c r="D251" s="13" t="s">
        <v>137</v>
      </c>
      <c r="E251" s="13" t="s">
        <v>43</v>
      </c>
      <c r="F251" s="35" t="s">
        <v>42</v>
      </c>
      <c r="G251" s="46"/>
      <c r="H251" s="46"/>
    </row>
    <row r="252" spans="1:8" s="11" customFormat="1" ht="21.75" customHeight="1" x14ac:dyDescent="0.2">
      <c r="A252" s="17">
        <f t="shared" si="3"/>
        <v>239</v>
      </c>
      <c r="B252" s="17">
        <v>31595</v>
      </c>
      <c r="C252" s="13" t="s">
        <v>95</v>
      </c>
      <c r="D252" s="13" t="s">
        <v>137</v>
      </c>
      <c r="E252" s="13" t="s">
        <v>44</v>
      </c>
      <c r="F252" s="35">
        <v>685106.73</v>
      </c>
      <c r="G252" s="46"/>
      <c r="H252" s="46"/>
    </row>
    <row r="253" spans="1:8" s="11" customFormat="1" ht="21.75" customHeight="1" x14ac:dyDescent="0.2">
      <c r="A253" s="17">
        <f t="shared" si="3"/>
        <v>240</v>
      </c>
      <c r="B253" s="17">
        <v>31604</v>
      </c>
      <c r="C253" s="13" t="s">
        <v>107</v>
      </c>
      <c r="D253" s="13" t="s">
        <v>137</v>
      </c>
      <c r="E253" s="13" t="s">
        <v>58</v>
      </c>
      <c r="F253" s="35">
        <v>863194.85000000009</v>
      </c>
      <c r="G253" s="46"/>
      <c r="H253" s="46"/>
    </row>
    <row r="254" spans="1:8" s="11" customFormat="1" ht="21.75" customHeight="1" x14ac:dyDescent="0.2">
      <c r="A254" s="17">
        <f t="shared" si="3"/>
        <v>241</v>
      </c>
      <c r="B254" s="17">
        <v>31637</v>
      </c>
      <c r="C254" s="13" t="s">
        <v>138</v>
      </c>
      <c r="D254" s="13" t="s">
        <v>137</v>
      </c>
      <c r="E254" s="13" t="s">
        <v>81</v>
      </c>
      <c r="F254" s="35">
        <v>91189.060000000012</v>
      </c>
      <c r="G254" s="46"/>
      <c r="H254" s="46"/>
    </row>
    <row r="255" spans="1:8" s="11" customFormat="1" ht="21.75" customHeight="1" x14ac:dyDescent="0.2">
      <c r="A255" s="17">
        <f t="shared" si="3"/>
        <v>242</v>
      </c>
      <c r="B255" s="17">
        <v>31648</v>
      </c>
      <c r="C255" s="13" t="s">
        <v>143</v>
      </c>
      <c r="D255" s="13" t="s">
        <v>137</v>
      </c>
      <c r="E255" s="13" t="s">
        <v>48</v>
      </c>
      <c r="F255" s="35">
        <v>983296.87</v>
      </c>
      <c r="G255" s="46"/>
      <c r="H255" s="46"/>
    </row>
    <row r="256" spans="1:8" s="11" customFormat="1" ht="21.75" customHeight="1" x14ac:dyDescent="0.2">
      <c r="A256" s="17">
        <f t="shared" si="3"/>
        <v>243</v>
      </c>
      <c r="B256" s="17">
        <v>31675</v>
      </c>
      <c r="C256" s="13" t="s">
        <v>323</v>
      </c>
      <c r="D256" s="13" t="s">
        <v>137</v>
      </c>
      <c r="E256" s="13" t="s">
        <v>322</v>
      </c>
      <c r="F256" s="35">
        <v>112484.11</v>
      </c>
      <c r="G256" s="46"/>
      <c r="H256" s="46"/>
    </row>
    <row r="257" spans="1:8" s="11" customFormat="1" ht="21.75" customHeight="1" x14ac:dyDescent="0.2">
      <c r="A257" s="17">
        <f t="shared" si="3"/>
        <v>244</v>
      </c>
      <c r="B257" s="17">
        <v>31678</v>
      </c>
      <c r="C257" s="13" t="str">
        <f>PROPER([2]Ativos!$B$142)</f>
        <v>Est Clin 105.452-Ichc-Hemato-Janssen</v>
      </c>
      <c r="D257" s="13" t="s">
        <v>137</v>
      </c>
      <c r="E257" s="13" t="s">
        <v>44</v>
      </c>
      <c r="F257" s="35">
        <v>155225.93</v>
      </c>
      <c r="G257" s="46"/>
      <c r="H257" s="46"/>
    </row>
    <row r="258" spans="1:8" s="11" customFormat="1" ht="21.75" customHeight="1" x14ac:dyDescent="0.2">
      <c r="A258" s="17">
        <f t="shared" si="3"/>
        <v>245</v>
      </c>
      <c r="B258" s="17">
        <v>31681</v>
      </c>
      <c r="C258" s="13" t="s">
        <v>385</v>
      </c>
      <c r="D258" s="13" t="s">
        <v>137</v>
      </c>
      <c r="E258" s="13" t="s">
        <v>322</v>
      </c>
      <c r="F258" s="35">
        <v>26369.63</v>
      </c>
      <c r="G258" s="46"/>
      <c r="H258" s="46"/>
    </row>
    <row r="259" spans="1:8" s="11" customFormat="1" ht="21.75" customHeight="1" x14ac:dyDescent="0.2">
      <c r="A259" s="17">
        <f t="shared" si="3"/>
        <v>246</v>
      </c>
      <c r="B259" s="17">
        <v>31682</v>
      </c>
      <c r="C259" s="13" t="s">
        <v>389</v>
      </c>
      <c r="D259" s="13" t="s">
        <v>137</v>
      </c>
      <c r="E259" s="13" t="s">
        <v>322</v>
      </c>
      <c r="F259" s="35">
        <v>26369.63</v>
      </c>
      <c r="G259" s="46"/>
      <c r="H259" s="46"/>
    </row>
    <row r="260" spans="1:8" s="11" customFormat="1" ht="21.75" customHeight="1" x14ac:dyDescent="0.2">
      <c r="A260" s="17">
        <f t="shared" si="3"/>
        <v>247</v>
      </c>
      <c r="B260" s="17">
        <v>31684</v>
      </c>
      <c r="C260" s="13" t="s">
        <v>412</v>
      </c>
      <c r="D260" s="13" t="s">
        <v>137</v>
      </c>
      <c r="E260" s="13" t="s">
        <v>50</v>
      </c>
      <c r="F260" s="35">
        <v>102298.57</v>
      </c>
      <c r="G260" s="46"/>
      <c r="H260" s="46"/>
    </row>
    <row r="261" spans="1:8" s="11" customFormat="1" ht="21.75" customHeight="1" x14ac:dyDescent="0.2">
      <c r="A261" s="17">
        <f t="shared" si="3"/>
        <v>248</v>
      </c>
      <c r="B261" s="17">
        <v>31689</v>
      </c>
      <c r="C261" s="13" t="s">
        <v>451</v>
      </c>
      <c r="D261" s="13" t="s">
        <v>137</v>
      </c>
      <c r="E261" s="13" t="s">
        <v>116</v>
      </c>
      <c r="F261" s="35">
        <v>96000</v>
      </c>
      <c r="G261" s="46"/>
      <c r="H261" s="46"/>
    </row>
    <row r="262" spans="1:8" s="11" customFormat="1" ht="21.75" customHeight="1" x14ac:dyDescent="0.2">
      <c r="A262" s="17">
        <f t="shared" si="3"/>
        <v>249</v>
      </c>
      <c r="B262" s="17">
        <v>33001</v>
      </c>
      <c r="C262" s="13" t="s">
        <v>237</v>
      </c>
      <c r="D262" s="13" t="s">
        <v>137</v>
      </c>
      <c r="E262" s="13" t="s">
        <v>43</v>
      </c>
      <c r="F262" s="35">
        <v>286764.98</v>
      </c>
      <c r="G262" s="46"/>
      <c r="H262" s="46"/>
    </row>
    <row r="263" spans="1:8" s="11" customFormat="1" ht="21.75" customHeight="1" x14ac:dyDescent="0.2">
      <c r="A263" s="17">
        <f t="shared" si="3"/>
        <v>250</v>
      </c>
      <c r="B263" s="17">
        <v>33007</v>
      </c>
      <c r="C263" s="13" t="s">
        <v>217</v>
      </c>
      <c r="D263" s="13" t="s">
        <v>137</v>
      </c>
      <c r="E263" s="13" t="s">
        <v>216</v>
      </c>
      <c r="F263" s="35">
        <v>398349.06999999989</v>
      </c>
      <c r="G263" s="46"/>
      <c r="H263" s="46"/>
    </row>
    <row r="264" spans="1:8" s="11" customFormat="1" ht="21.75" customHeight="1" x14ac:dyDescent="0.2">
      <c r="A264" s="17">
        <f t="shared" si="3"/>
        <v>251</v>
      </c>
      <c r="B264" s="17">
        <v>33023</v>
      </c>
      <c r="C264" s="13" t="s">
        <v>243</v>
      </c>
      <c r="D264" s="13" t="s">
        <v>137</v>
      </c>
      <c r="E264" s="13" t="s">
        <v>242</v>
      </c>
      <c r="F264" s="35">
        <v>945177.68</v>
      </c>
      <c r="G264" s="46"/>
      <c r="H264" s="46"/>
    </row>
    <row r="265" spans="1:8" s="11" customFormat="1" ht="21.75" customHeight="1" x14ac:dyDescent="0.2">
      <c r="A265" s="17">
        <f t="shared" si="3"/>
        <v>252</v>
      </c>
      <c r="B265" s="17">
        <v>33030</v>
      </c>
      <c r="C265" s="13" t="s">
        <v>251</v>
      </c>
      <c r="D265" s="13" t="s">
        <v>137</v>
      </c>
      <c r="E265" s="13" t="s">
        <v>116</v>
      </c>
      <c r="F265" s="35">
        <v>824673.03999999992</v>
      </c>
      <c r="G265" s="46"/>
      <c r="H265" s="46"/>
    </row>
    <row r="266" spans="1:8" s="11" customFormat="1" ht="21.75" customHeight="1" x14ac:dyDescent="0.2">
      <c r="A266" s="17">
        <f t="shared" si="3"/>
        <v>253</v>
      </c>
      <c r="B266" s="17">
        <v>33033</v>
      </c>
      <c r="C266" s="13" t="s">
        <v>253</v>
      </c>
      <c r="D266" s="13" t="s">
        <v>137</v>
      </c>
      <c r="E266" s="13" t="s">
        <v>56</v>
      </c>
      <c r="F266" s="35">
        <v>2000</v>
      </c>
      <c r="G266" s="46"/>
      <c r="H266" s="46"/>
    </row>
    <row r="267" spans="1:8" s="11" customFormat="1" ht="21.75" customHeight="1" x14ac:dyDescent="0.2">
      <c r="A267" s="17">
        <f t="shared" si="3"/>
        <v>254</v>
      </c>
      <c r="B267" s="17">
        <v>33036</v>
      </c>
      <c r="C267" s="13" t="s">
        <v>252</v>
      </c>
      <c r="D267" s="13" t="s">
        <v>137</v>
      </c>
      <c r="E267" s="13" t="s">
        <v>81</v>
      </c>
      <c r="F267" s="35">
        <v>117801.73</v>
      </c>
      <c r="G267" s="46"/>
      <c r="H267" s="46"/>
    </row>
    <row r="268" spans="1:8" s="11" customFormat="1" ht="21.75" customHeight="1" x14ac:dyDescent="0.2">
      <c r="A268" s="17">
        <f t="shared" si="3"/>
        <v>255</v>
      </c>
      <c r="B268" s="17">
        <v>33039</v>
      </c>
      <c r="C268" s="13" t="s">
        <v>263</v>
      </c>
      <c r="D268" s="13" t="s">
        <v>137</v>
      </c>
      <c r="E268" s="13" t="s">
        <v>51</v>
      </c>
      <c r="F268" s="35">
        <v>994332.03</v>
      </c>
      <c r="G268" s="46"/>
      <c r="H268" s="46"/>
    </row>
    <row r="269" spans="1:8" s="11" customFormat="1" ht="21.75" customHeight="1" x14ac:dyDescent="0.2">
      <c r="A269" s="17">
        <f t="shared" si="3"/>
        <v>256</v>
      </c>
      <c r="B269" s="17">
        <v>33055</v>
      </c>
      <c r="C269" s="13" t="s">
        <v>281</v>
      </c>
      <c r="D269" s="13" t="s">
        <v>137</v>
      </c>
      <c r="E269" s="13" t="s">
        <v>56</v>
      </c>
      <c r="F269" s="35">
        <v>557628.99</v>
      </c>
      <c r="G269" s="46"/>
      <c r="H269" s="46"/>
    </row>
    <row r="270" spans="1:8" s="11" customFormat="1" ht="21.75" customHeight="1" x14ac:dyDescent="0.2">
      <c r="A270" s="17">
        <f t="shared" si="3"/>
        <v>257</v>
      </c>
      <c r="B270" s="17">
        <v>33056</v>
      </c>
      <c r="C270" s="13" t="s">
        <v>282</v>
      </c>
      <c r="D270" s="13" t="s">
        <v>137</v>
      </c>
      <c r="E270" s="13" t="s">
        <v>276</v>
      </c>
      <c r="F270" s="35">
        <v>1216205.7200000002</v>
      </c>
      <c r="G270" s="46"/>
      <c r="H270" s="46"/>
    </row>
    <row r="271" spans="1:8" s="11" customFormat="1" ht="21.75" customHeight="1" x14ac:dyDescent="0.2">
      <c r="A271" s="17">
        <f t="shared" si="3"/>
        <v>258</v>
      </c>
      <c r="B271" s="17">
        <v>33067</v>
      </c>
      <c r="C271" s="13" t="s">
        <v>286</v>
      </c>
      <c r="D271" s="13" t="s">
        <v>137</v>
      </c>
      <c r="E271" s="13" t="s">
        <v>45</v>
      </c>
      <c r="F271" s="35">
        <v>2815776.09</v>
      </c>
      <c r="G271" s="46"/>
      <c r="H271" s="46"/>
    </row>
    <row r="272" spans="1:8" s="11" customFormat="1" ht="21.75" customHeight="1" x14ac:dyDescent="0.2">
      <c r="A272" s="17">
        <f t="shared" ref="A272:A333" si="4">A271+1</f>
        <v>259</v>
      </c>
      <c r="B272" s="17">
        <v>33084</v>
      </c>
      <c r="C272" s="13" t="s">
        <v>297</v>
      </c>
      <c r="D272" s="13" t="s">
        <v>137</v>
      </c>
      <c r="E272" s="13" t="s">
        <v>83</v>
      </c>
      <c r="F272" s="35">
        <v>222935.07</v>
      </c>
      <c r="G272" s="46"/>
      <c r="H272" s="46"/>
    </row>
    <row r="273" spans="1:8" s="11" customFormat="1" ht="21.75" customHeight="1" x14ac:dyDescent="0.2">
      <c r="A273" s="17">
        <f t="shared" si="4"/>
        <v>260</v>
      </c>
      <c r="B273" s="17">
        <v>33090</v>
      </c>
      <c r="C273" s="13" t="s">
        <v>306</v>
      </c>
      <c r="D273" s="13" t="s">
        <v>137</v>
      </c>
      <c r="E273" s="13" t="s">
        <v>18</v>
      </c>
      <c r="F273" s="35">
        <v>548195.44000000006</v>
      </c>
      <c r="G273" s="46"/>
      <c r="H273" s="46"/>
    </row>
    <row r="274" spans="1:8" s="11" customFormat="1" ht="21.75" customHeight="1" x14ac:dyDescent="0.2">
      <c r="A274" s="7">
        <f t="shared" si="4"/>
        <v>261</v>
      </c>
      <c r="B274" s="7">
        <v>33093</v>
      </c>
      <c r="C274" s="24" t="s">
        <v>313</v>
      </c>
      <c r="D274" s="24" t="s">
        <v>137</v>
      </c>
      <c r="E274" s="24" t="s">
        <v>56</v>
      </c>
      <c r="F274" s="67">
        <v>397988.72</v>
      </c>
      <c r="G274" s="46"/>
      <c r="H274" s="46"/>
    </row>
    <row r="275" spans="1:8" s="11" customFormat="1" ht="21.75" customHeight="1" x14ac:dyDescent="0.2">
      <c r="A275" s="5">
        <f t="shared" si="4"/>
        <v>262</v>
      </c>
      <c r="B275" s="5">
        <v>33097</v>
      </c>
      <c r="C275" s="68" t="s">
        <v>317</v>
      </c>
      <c r="D275" s="68" t="s">
        <v>137</v>
      </c>
      <c r="E275" s="68" t="s">
        <v>316</v>
      </c>
      <c r="F275" s="69">
        <v>388485.33</v>
      </c>
      <c r="G275" s="46"/>
      <c r="H275" s="46"/>
    </row>
    <row r="276" spans="1:8" s="11" customFormat="1" ht="21.75" customHeight="1" x14ac:dyDescent="0.2">
      <c r="A276" s="17">
        <f t="shared" si="4"/>
        <v>263</v>
      </c>
      <c r="B276" s="17">
        <v>33101</v>
      </c>
      <c r="C276" s="13" t="s">
        <v>319</v>
      </c>
      <c r="D276" s="13" t="s">
        <v>137</v>
      </c>
      <c r="E276" s="13" t="s">
        <v>318</v>
      </c>
      <c r="F276" s="35">
        <v>18125</v>
      </c>
      <c r="G276" s="46"/>
      <c r="H276" s="46"/>
    </row>
    <row r="277" spans="1:8" s="11" customFormat="1" ht="21.75" customHeight="1" x14ac:dyDescent="0.2">
      <c r="A277" s="17">
        <f t="shared" si="4"/>
        <v>264</v>
      </c>
      <c r="B277" s="17">
        <v>33103</v>
      </c>
      <c r="C277" s="13" t="s">
        <v>328</v>
      </c>
      <c r="D277" s="13" t="s">
        <v>137</v>
      </c>
      <c r="E277" s="13" t="s">
        <v>48</v>
      </c>
      <c r="F277" s="35">
        <v>1208000.0899999999</v>
      </c>
      <c r="G277" s="46"/>
      <c r="H277" s="46"/>
    </row>
    <row r="278" spans="1:8" s="11" customFormat="1" ht="21.75" customHeight="1" x14ac:dyDescent="0.2">
      <c r="A278" s="17">
        <f t="shared" si="4"/>
        <v>265</v>
      </c>
      <c r="B278" s="17">
        <v>33105</v>
      </c>
      <c r="C278" s="13" t="s">
        <v>335</v>
      </c>
      <c r="D278" s="13" t="s">
        <v>137</v>
      </c>
      <c r="E278" s="13" t="s">
        <v>56</v>
      </c>
      <c r="F278" s="38">
        <v>77392.3</v>
      </c>
      <c r="G278" s="46"/>
      <c r="H278" s="46"/>
    </row>
    <row r="279" spans="1:8" s="11" customFormat="1" ht="21.75" customHeight="1" x14ac:dyDescent="0.2">
      <c r="A279" s="17">
        <f t="shared" si="4"/>
        <v>266</v>
      </c>
      <c r="B279" s="17">
        <v>33125</v>
      </c>
      <c r="C279" s="13" t="s">
        <v>366</v>
      </c>
      <c r="D279" s="13" t="s">
        <v>137</v>
      </c>
      <c r="E279" s="13" t="s">
        <v>324</v>
      </c>
      <c r="F279" s="35">
        <v>317846.48000000004</v>
      </c>
      <c r="G279" s="46"/>
      <c r="H279" s="46"/>
    </row>
    <row r="280" spans="1:8" s="11" customFormat="1" ht="21.75" customHeight="1" x14ac:dyDescent="0.2">
      <c r="A280" s="17">
        <f t="shared" si="4"/>
        <v>267</v>
      </c>
      <c r="B280" s="17">
        <v>33126</v>
      </c>
      <c r="C280" s="13" t="s">
        <v>368</v>
      </c>
      <c r="D280" s="13" t="s">
        <v>137</v>
      </c>
      <c r="E280" s="13" t="s">
        <v>367</v>
      </c>
      <c r="F280" s="35">
        <v>938937.55</v>
      </c>
      <c r="G280" s="46"/>
      <c r="H280" s="46"/>
    </row>
    <row r="281" spans="1:8" s="11" customFormat="1" ht="21.75" customHeight="1" x14ac:dyDescent="0.2">
      <c r="A281" s="17">
        <f t="shared" si="4"/>
        <v>268</v>
      </c>
      <c r="B281" s="17">
        <v>33129</v>
      </c>
      <c r="C281" s="13" t="s">
        <v>370</v>
      </c>
      <c r="D281" s="13" t="s">
        <v>137</v>
      </c>
      <c r="E281" s="13" t="s">
        <v>369</v>
      </c>
      <c r="F281" s="35" t="s">
        <v>42</v>
      </c>
      <c r="G281" s="46"/>
      <c r="H281" s="46"/>
    </row>
    <row r="282" spans="1:8" s="11" customFormat="1" ht="21.75" customHeight="1" x14ac:dyDescent="0.2">
      <c r="A282" s="17">
        <f t="shared" si="4"/>
        <v>269</v>
      </c>
      <c r="B282" s="17">
        <v>33130</v>
      </c>
      <c r="C282" s="13" t="s">
        <v>371</v>
      </c>
      <c r="D282" s="13" t="s">
        <v>137</v>
      </c>
      <c r="E282" s="13" t="s">
        <v>56</v>
      </c>
      <c r="F282" s="35">
        <v>280017.18</v>
      </c>
      <c r="G282" s="46"/>
      <c r="H282" s="46"/>
    </row>
    <row r="283" spans="1:8" s="11" customFormat="1" ht="21.75" customHeight="1" x14ac:dyDescent="0.2">
      <c r="A283" s="17">
        <f t="shared" si="4"/>
        <v>270</v>
      </c>
      <c r="B283" s="17">
        <v>33131</v>
      </c>
      <c r="C283" s="13" t="s">
        <v>373</v>
      </c>
      <c r="D283" s="13" t="s">
        <v>137</v>
      </c>
      <c r="E283" s="13" t="s">
        <v>372</v>
      </c>
      <c r="F283" s="35">
        <v>6352.5</v>
      </c>
      <c r="G283" s="46"/>
      <c r="H283" s="46"/>
    </row>
    <row r="284" spans="1:8" s="11" customFormat="1" ht="21.75" customHeight="1" x14ac:dyDescent="0.2">
      <c r="A284" s="17">
        <f t="shared" si="4"/>
        <v>271</v>
      </c>
      <c r="B284" s="17">
        <v>33132</v>
      </c>
      <c r="C284" s="13" t="s">
        <v>380</v>
      </c>
      <c r="D284" s="13" t="s">
        <v>137</v>
      </c>
      <c r="E284" s="13" t="s">
        <v>379</v>
      </c>
      <c r="F284" s="35">
        <v>17166.39</v>
      </c>
      <c r="G284" s="46"/>
      <c r="H284" s="46"/>
    </row>
    <row r="285" spans="1:8" s="11" customFormat="1" ht="21.75" customHeight="1" x14ac:dyDescent="0.2">
      <c r="A285" s="17">
        <f t="shared" si="4"/>
        <v>272</v>
      </c>
      <c r="B285" s="17">
        <v>33138</v>
      </c>
      <c r="C285" s="13" t="str">
        <f>PROPER([5]Planilha1!$B$257)</f>
        <v>Est Clin Ag348-C-006-Ichc-Hemato-Covance</v>
      </c>
      <c r="D285" s="13" t="s">
        <v>137</v>
      </c>
      <c r="E285" s="13" t="s">
        <v>18</v>
      </c>
      <c r="F285" s="35">
        <v>87256.54</v>
      </c>
      <c r="G285" s="46"/>
      <c r="H285" s="46"/>
    </row>
    <row r="286" spans="1:8" s="11" customFormat="1" ht="21.75" customHeight="1" x14ac:dyDescent="0.2">
      <c r="A286" s="17">
        <f t="shared" si="4"/>
        <v>273</v>
      </c>
      <c r="B286" s="17">
        <v>33139</v>
      </c>
      <c r="C286" s="13" t="s">
        <v>390</v>
      </c>
      <c r="D286" s="13" t="s">
        <v>137</v>
      </c>
      <c r="E286" s="13" t="s">
        <v>56</v>
      </c>
      <c r="F286" s="35">
        <v>60763.65</v>
      </c>
      <c r="G286" s="46"/>
      <c r="H286" s="46"/>
    </row>
    <row r="287" spans="1:8" s="11" customFormat="1" ht="21.75" customHeight="1" x14ac:dyDescent="0.2">
      <c r="A287" s="17">
        <f t="shared" si="4"/>
        <v>274</v>
      </c>
      <c r="B287" s="17">
        <v>33149</v>
      </c>
      <c r="C287" s="13" t="s">
        <v>406</v>
      </c>
      <c r="D287" s="13" t="s">
        <v>137</v>
      </c>
      <c r="E287" s="13" t="s">
        <v>276</v>
      </c>
      <c r="F287" s="35">
        <v>225018.47</v>
      </c>
      <c r="G287" s="46"/>
      <c r="H287" s="46"/>
    </row>
    <row r="288" spans="1:8" s="11" customFormat="1" ht="21.75" customHeight="1" x14ac:dyDescent="0.2">
      <c r="A288" s="17">
        <f t="shared" si="4"/>
        <v>275</v>
      </c>
      <c r="B288" s="17">
        <v>33154</v>
      </c>
      <c r="C288" s="13" t="s">
        <v>413</v>
      </c>
      <c r="D288" s="13" t="s">
        <v>137</v>
      </c>
      <c r="E288" s="13" t="s">
        <v>49</v>
      </c>
      <c r="F288" s="35">
        <v>680020.62999999989</v>
      </c>
      <c r="G288" s="46"/>
      <c r="H288" s="46"/>
    </row>
    <row r="289" spans="1:8" s="11" customFormat="1" ht="21.75" customHeight="1" x14ac:dyDescent="0.2">
      <c r="A289" s="17">
        <f t="shared" si="4"/>
        <v>276</v>
      </c>
      <c r="B289" s="17">
        <v>33156</v>
      </c>
      <c r="C289" s="13" t="str">
        <f>PROPER([6]Ativos!$B$262)</f>
        <v>Est Clin Dreamm7 207503-Ichc-Hemato-Gsk</v>
      </c>
      <c r="D289" s="13" t="s">
        <v>137</v>
      </c>
      <c r="E289" s="13" t="s">
        <v>16</v>
      </c>
      <c r="F289" s="35">
        <v>1401852.3299999998</v>
      </c>
      <c r="G289" s="46"/>
      <c r="H289" s="46"/>
    </row>
    <row r="290" spans="1:8" s="11" customFormat="1" ht="21.75" customHeight="1" x14ac:dyDescent="0.2">
      <c r="A290" s="17">
        <f t="shared" si="4"/>
        <v>277</v>
      </c>
      <c r="B290" s="17">
        <v>33157</v>
      </c>
      <c r="C290" s="13" t="s">
        <v>414</v>
      </c>
      <c r="D290" s="13" t="s">
        <v>137</v>
      </c>
      <c r="E290" s="13" t="s">
        <v>49</v>
      </c>
      <c r="F290" s="35">
        <v>12584.45</v>
      </c>
      <c r="G290" s="46"/>
      <c r="H290" s="46"/>
    </row>
    <row r="291" spans="1:8" s="11" customFormat="1" ht="21.75" customHeight="1" x14ac:dyDescent="0.2">
      <c r="A291" s="17">
        <f t="shared" si="4"/>
        <v>278</v>
      </c>
      <c r="B291" s="17">
        <v>33160</v>
      </c>
      <c r="C291" s="13" t="s">
        <v>419</v>
      </c>
      <c r="D291" s="13" t="s">
        <v>137</v>
      </c>
      <c r="E291" s="13" t="s">
        <v>418</v>
      </c>
      <c r="F291" s="35">
        <v>21490.799999999999</v>
      </c>
      <c r="G291" s="46"/>
      <c r="H291" s="46"/>
    </row>
    <row r="292" spans="1:8" s="11" customFormat="1" ht="21.75" customHeight="1" x14ac:dyDescent="0.2">
      <c r="A292" s="17">
        <f t="shared" si="4"/>
        <v>279</v>
      </c>
      <c r="B292" s="17">
        <v>33164</v>
      </c>
      <c r="C292" s="13" t="s">
        <v>427</v>
      </c>
      <c r="D292" s="13" t="s">
        <v>137</v>
      </c>
      <c r="E292" s="13" t="s">
        <v>18</v>
      </c>
      <c r="F292" s="35">
        <v>35943.43</v>
      </c>
      <c r="G292" s="46"/>
      <c r="H292" s="46"/>
    </row>
    <row r="293" spans="1:8" s="11" customFormat="1" ht="21.75" customHeight="1" x14ac:dyDescent="0.2">
      <c r="A293" s="17">
        <f t="shared" si="4"/>
        <v>280</v>
      </c>
      <c r="B293" s="17">
        <v>33166</v>
      </c>
      <c r="C293" s="13" t="s">
        <v>433</v>
      </c>
      <c r="D293" s="13" t="s">
        <v>137</v>
      </c>
      <c r="E293" s="13" t="s">
        <v>418</v>
      </c>
      <c r="F293" s="35">
        <v>96646.75</v>
      </c>
      <c r="G293" s="46"/>
      <c r="H293" s="46"/>
    </row>
    <row r="294" spans="1:8" s="11" customFormat="1" ht="21.75" customHeight="1" x14ac:dyDescent="0.2">
      <c r="A294" s="17">
        <f t="shared" si="4"/>
        <v>281</v>
      </c>
      <c r="B294" s="6">
        <v>33190</v>
      </c>
      <c r="C294" s="13" t="s">
        <v>464</v>
      </c>
      <c r="D294" s="13" t="s">
        <v>137</v>
      </c>
      <c r="E294" s="13" t="s">
        <v>120</v>
      </c>
      <c r="F294" s="35">
        <v>9375</v>
      </c>
      <c r="G294" s="46"/>
      <c r="H294" s="46"/>
    </row>
    <row r="295" spans="1:8" s="11" customFormat="1" ht="21.75" customHeight="1" x14ac:dyDescent="0.2">
      <c r="A295" s="17">
        <f t="shared" si="4"/>
        <v>282</v>
      </c>
      <c r="B295" s="17">
        <v>33191</v>
      </c>
      <c r="C295" s="13" t="s">
        <v>465</v>
      </c>
      <c r="D295" s="13" t="s">
        <v>137</v>
      </c>
      <c r="E295" s="14" t="s">
        <v>276</v>
      </c>
      <c r="F295" s="35">
        <v>1987423.9100000001</v>
      </c>
      <c r="G295" s="46"/>
      <c r="H295" s="46"/>
    </row>
    <row r="296" spans="1:8" s="11" customFormat="1" ht="21.75" customHeight="1" x14ac:dyDescent="0.2">
      <c r="A296" s="17">
        <f t="shared" si="4"/>
        <v>283</v>
      </c>
      <c r="B296" s="19">
        <v>33192</v>
      </c>
      <c r="C296" s="37" t="s">
        <v>467</v>
      </c>
      <c r="D296" s="37" t="s">
        <v>137</v>
      </c>
      <c r="E296" s="48" t="s">
        <v>116</v>
      </c>
      <c r="F296" s="35">
        <v>30510</v>
      </c>
      <c r="G296" s="46"/>
      <c r="H296" s="46"/>
    </row>
    <row r="297" spans="1:8" s="11" customFormat="1" ht="21.75" customHeight="1" x14ac:dyDescent="0.2">
      <c r="A297" s="17">
        <f t="shared" si="4"/>
        <v>284</v>
      </c>
      <c r="B297" s="8">
        <v>33195</v>
      </c>
      <c r="C297" s="9" t="s">
        <v>475</v>
      </c>
      <c r="D297" s="9" t="s">
        <v>137</v>
      </c>
      <c r="E297" s="13" t="s">
        <v>94</v>
      </c>
      <c r="F297" s="35">
        <v>37009.94</v>
      </c>
      <c r="G297" s="46"/>
      <c r="H297" s="46"/>
    </row>
    <row r="298" spans="1:8" s="11" customFormat="1" ht="21.75" customHeight="1" x14ac:dyDescent="0.2">
      <c r="A298" s="17">
        <f t="shared" si="4"/>
        <v>285</v>
      </c>
      <c r="B298" s="6">
        <v>33196</v>
      </c>
      <c r="C298" s="13" t="s">
        <v>476</v>
      </c>
      <c r="D298" s="13" t="s">
        <v>137</v>
      </c>
      <c r="E298" s="13" t="s">
        <v>94</v>
      </c>
      <c r="F298" s="35">
        <v>21403.01</v>
      </c>
      <c r="G298" s="46"/>
      <c r="H298" s="46"/>
    </row>
    <row r="299" spans="1:8" s="26" customFormat="1" ht="21.75" customHeight="1" x14ac:dyDescent="0.2">
      <c r="A299" s="17">
        <f t="shared" si="4"/>
        <v>286</v>
      </c>
      <c r="B299" s="6">
        <v>33198</v>
      </c>
      <c r="C299" s="13" t="str">
        <f>PROPER([3]Todos!$B$859)</f>
        <v>Est Clin M15-954 - Ichc - Hemato-Abbvie</v>
      </c>
      <c r="D299" s="9" t="s">
        <v>137</v>
      </c>
      <c r="E299" s="13" t="s">
        <v>116</v>
      </c>
      <c r="F299" s="38">
        <v>275332.87</v>
      </c>
      <c r="G299" s="46"/>
      <c r="H299" s="46"/>
    </row>
    <row r="300" spans="1:8" s="26" customFormat="1" ht="21.75" customHeight="1" x14ac:dyDescent="0.2">
      <c r="A300" s="17">
        <f t="shared" si="4"/>
        <v>287</v>
      </c>
      <c r="B300" s="6">
        <v>33201</v>
      </c>
      <c r="C300" s="13" t="str">
        <f>PROPER([3]Todos!$B$862)</f>
        <v>Estclin Mo40598-Ichc-Hemato-Roche</v>
      </c>
      <c r="D300" s="9" t="s">
        <v>137</v>
      </c>
      <c r="E300" s="13" t="s">
        <v>43</v>
      </c>
      <c r="F300" s="38">
        <v>492811.1</v>
      </c>
      <c r="G300" s="46"/>
      <c r="H300" s="46"/>
    </row>
    <row r="301" spans="1:8" s="26" customFormat="1" ht="21.75" customHeight="1" x14ac:dyDescent="0.2">
      <c r="A301" s="17">
        <f t="shared" si="4"/>
        <v>288</v>
      </c>
      <c r="B301" s="6">
        <v>33205</v>
      </c>
      <c r="C301" s="13" t="s">
        <v>485</v>
      </c>
      <c r="D301" s="9" t="s">
        <v>137</v>
      </c>
      <c r="E301" s="13" t="s">
        <v>81</v>
      </c>
      <c r="F301" s="35">
        <v>9550</v>
      </c>
      <c r="G301" s="46"/>
      <c r="H301" s="46"/>
    </row>
    <row r="302" spans="1:8" s="26" customFormat="1" ht="21.75" customHeight="1" x14ac:dyDescent="0.2">
      <c r="A302" s="17">
        <f t="shared" si="4"/>
        <v>289</v>
      </c>
      <c r="B302" s="6">
        <v>33206</v>
      </c>
      <c r="C302" s="13" t="s">
        <v>486</v>
      </c>
      <c r="D302" s="9" t="s">
        <v>137</v>
      </c>
      <c r="E302" s="37" t="s">
        <v>116</v>
      </c>
      <c r="F302" s="35" t="s">
        <v>42</v>
      </c>
      <c r="G302" s="46"/>
      <c r="H302" s="46"/>
    </row>
    <row r="303" spans="1:8" s="26" customFormat="1" ht="21.75" customHeight="1" x14ac:dyDescent="0.2">
      <c r="A303" s="17">
        <f t="shared" si="4"/>
        <v>290</v>
      </c>
      <c r="B303" s="6">
        <v>33207</v>
      </c>
      <c r="C303" s="13" t="s">
        <v>487</v>
      </c>
      <c r="D303" s="9" t="s">
        <v>137</v>
      </c>
      <c r="E303" s="13" t="s">
        <v>54</v>
      </c>
      <c r="F303" s="35" t="s">
        <v>42</v>
      </c>
      <c r="G303" s="46"/>
      <c r="H303" s="46"/>
    </row>
    <row r="304" spans="1:8" s="26" customFormat="1" ht="21.75" customHeight="1" x14ac:dyDescent="0.2">
      <c r="A304" s="17">
        <f t="shared" si="4"/>
        <v>291</v>
      </c>
      <c r="B304" s="6">
        <v>31697</v>
      </c>
      <c r="C304" s="18" t="s">
        <v>503</v>
      </c>
      <c r="D304" s="9" t="s">
        <v>137</v>
      </c>
      <c r="E304" s="37" t="s">
        <v>318</v>
      </c>
      <c r="F304" s="35">
        <v>110893.7</v>
      </c>
      <c r="G304" s="46"/>
      <c r="H304" s="46"/>
    </row>
    <row r="305" spans="1:8" s="26" customFormat="1" ht="21.75" customHeight="1" x14ac:dyDescent="0.2">
      <c r="A305" s="17">
        <f t="shared" si="4"/>
        <v>292</v>
      </c>
      <c r="B305" s="6">
        <v>33217</v>
      </c>
      <c r="C305" s="18" t="s">
        <v>508</v>
      </c>
      <c r="D305" s="9" t="s">
        <v>137</v>
      </c>
      <c r="E305" s="37" t="s">
        <v>477</v>
      </c>
      <c r="F305" s="38">
        <v>7179.46</v>
      </c>
      <c r="G305" s="46"/>
      <c r="H305" s="46"/>
    </row>
    <row r="306" spans="1:8" s="26" customFormat="1" ht="21.75" customHeight="1" x14ac:dyDescent="0.2">
      <c r="A306" s="17">
        <f t="shared" si="4"/>
        <v>293</v>
      </c>
      <c r="B306" s="6">
        <v>33220</v>
      </c>
      <c r="C306" s="13" t="s">
        <v>512</v>
      </c>
      <c r="D306" s="9" t="s">
        <v>137</v>
      </c>
      <c r="E306" s="13" t="s">
        <v>15</v>
      </c>
      <c r="F306" s="38">
        <v>22155.119999999999</v>
      </c>
      <c r="G306" s="46"/>
      <c r="H306" s="46"/>
    </row>
    <row r="307" spans="1:8" s="26" customFormat="1" ht="21.75" customHeight="1" x14ac:dyDescent="0.2">
      <c r="A307" s="17">
        <f t="shared" si="4"/>
        <v>294</v>
      </c>
      <c r="B307" s="10">
        <v>33224</v>
      </c>
      <c r="C307" s="13" t="s">
        <v>518</v>
      </c>
      <c r="D307" s="9" t="s">
        <v>137</v>
      </c>
      <c r="E307" s="13" t="s">
        <v>56</v>
      </c>
      <c r="F307" s="35">
        <v>7000</v>
      </c>
      <c r="G307" s="46"/>
      <c r="H307" s="46"/>
    </row>
    <row r="308" spans="1:8" s="26" customFormat="1" ht="21.75" customHeight="1" x14ac:dyDescent="0.2">
      <c r="A308" s="17">
        <f t="shared" si="4"/>
        <v>295</v>
      </c>
      <c r="B308" s="6">
        <v>33227</v>
      </c>
      <c r="C308" s="13" t="s">
        <v>522</v>
      </c>
      <c r="D308" s="9" t="s">
        <v>137</v>
      </c>
      <c r="E308" s="13" t="s">
        <v>477</v>
      </c>
      <c r="F308" s="66" t="s">
        <v>42</v>
      </c>
      <c r="G308" s="46"/>
      <c r="H308" s="46"/>
    </row>
    <row r="309" spans="1:8" s="26" customFormat="1" ht="21.75" customHeight="1" x14ac:dyDescent="0.2">
      <c r="A309" s="17">
        <f t="shared" si="4"/>
        <v>296</v>
      </c>
      <c r="B309" s="12">
        <v>33228</v>
      </c>
      <c r="C309" s="15" t="s">
        <v>523</v>
      </c>
      <c r="D309" s="15" t="s">
        <v>137</v>
      </c>
      <c r="E309" s="15" t="s">
        <v>116</v>
      </c>
      <c r="F309" s="66" t="s">
        <v>42</v>
      </c>
      <c r="G309" s="46"/>
      <c r="H309" s="46"/>
    </row>
    <row r="310" spans="1:8" s="26" customFormat="1" ht="21.75" customHeight="1" x14ac:dyDescent="0.2">
      <c r="A310" s="17">
        <f t="shared" si="4"/>
        <v>297</v>
      </c>
      <c r="B310" s="6">
        <v>33232</v>
      </c>
      <c r="C310" s="54" t="s">
        <v>531</v>
      </c>
      <c r="D310" s="9" t="s">
        <v>137</v>
      </c>
      <c r="E310" s="9" t="s">
        <v>81</v>
      </c>
      <c r="F310" s="35" t="s">
        <v>42</v>
      </c>
      <c r="G310" s="46"/>
      <c r="H310" s="46"/>
    </row>
    <row r="311" spans="1:8" s="26" customFormat="1" ht="21.75" customHeight="1" x14ac:dyDescent="0.2">
      <c r="A311" s="17">
        <f t="shared" si="4"/>
        <v>298</v>
      </c>
      <c r="B311" s="6">
        <v>33233</v>
      </c>
      <c r="C311" s="54" t="s">
        <v>532</v>
      </c>
      <c r="D311" s="13" t="s">
        <v>137</v>
      </c>
      <c r="E311" s="9" t="s">
        <v>242</v>
      </c>
      <c r="F311" s="35" t="s">
        <v>42</v>
      </c>
      <c r="G311" s="46"/>
      <c r="H311" s="46"/>
    </row>
    <row r="312" spans="1:8" s="26" customFormat="1" ht="21.75" customHeight="1" x14ac:dyDescent="0.2">
      <c r="A312" s="17">
        <f t="shared" si="4"/>
        <v>299</v>
      </c>
      <c r="B312" s="6">
        <v>33234</v>
      </c>
      <c r="C312" s="54" t="s">
        <v>533</v>
      </c>
      <c r="D312" s="13" t="s">
        <v>137</v>
      </c>
      <c r="E312" s="9" t="s">
        <v>352</v>
      </c>
      <c r="F312" s="35" t="s">
        <v>42</v>
      </c>
      <c r="G312" s="46"/>
      <c r="H312" s="46"/>
    </row>
    <row r="313" spans="1:8" s="26" customFormat="1" ht="21.75" customHeight="1" x14ac:dyDescent="0.2">
      <c r="A313" s="17">
        <f t="shared" si="4"/>
        <v>300</v>
      </c>
      <c r="B313" s="6">
        <v>33235</v>
      </c>
      <c r="C313" s="54" t="s">
        <v>534</v>
      </c>
      <c r="D313" s="9" t="s">
        <v>137</v>
      </c>
      <c r="E313" s="9" t="s">
        <v>81</v>
      </c>
      <c r="F313" s="35" t="s">
        <v>42</v>
      </c>
      <c r="G313" s="46"/>
      <c r="H313" s="46"/>
    </row>
    <row r="314" spans="1:8" s="26" customFormat="1" ht="21.75" customHeight="1" x14ac:dyDescent="0.2">
      <c r="A314" s="17">
        <f t="shared" si="4"/>
        <v>301</v>
      </c>
      <c r="B314" s="6">
        <v>33236</v>
      </c>
      <c r="C314" s="54" t="s">
        <v>535</v>
      </c>
      <c r="D314" s="9" t="s">
        <v>137</v>
      </c>
      <c r="E314" s="9" t="s">
        <v>81</v>
      </c>
      <c r="F314" s="35" t="s">
        <v>42</v>
      </c>
      <c r="G314" s="46"/>
      <c r="H314" s="46"/>
    </row>
    <row r="315" spans="1:8" s="26" customFormat="1" ht="21.75" customHeight="1" x14ac:dyDescent="0.2">
      <c r="A315" s="17">
        <f t="shared" si="4"/>
        <v>302</v>
      </c>
      <c r="B315" s="12">
        <v>33237</v>
      </c>
      <c r="C315" s="54" t="s">
        <v>536</v>
      </c>
      <c r="D315" s="9" t="s">
        <v>137</v>
      </c>
      <c r="E315" s="9" t="s">
        <v>81</v>
      </c>
      <c r="F315" s="35" t="s">
        <v>42</v>
      </c>
      <c r="G315" s="46"/>
      <c r="H315" s="46"/>
    </row>
    <row r="316" spans="1:8" s="26" customFormat="1" ht="21.75" customHeight="1" x14ac:dyDescent="0.2">
      <c r="A316" s="17">
        <f t="shared" si="4"/>
        <v>303</v>
      </c>
      <c r="B316" s="12">
        <v>33238</v>
      </c>
      <c r="C316" s="64" t="s">
        <v>537</v>
      </c>
      <c r="D316" s="14" t="s">
        <v>137</v>
      </c>
      <c r="E316" s="14" t="s">
        <v>204</v>
      </c>
      <c r="F316" s="35" t="s">
        <v>42</v>
      </c>
      <c r="G316" s="46"/>
      <c r="H316" s="46"/>
    </row>
    <row r="317" spans="1:8" s="26" customFormat="1" ht="21.75" customHeight="1" x14ac:dyDescent="0.2">
      <c r="A317" s="7">
        <f t="shared" si="4"/>
        <v>304</v>
      </c>
      <c r="B317" s="7">
        <v>33083</v>
      </c>
      <c r="C317" s="24" t="s">
        <v>299</v>
      </c>
      <c r="D317" s="24" t="s">
        <v>39</v>
      </c>
      <c r="E317" s="24" t="s">
        <v>298</v>
      </c>
      <c r="F317" s="67">
        <v>143482.97999999998</v>
      </c>
      <c r="G317" s="46"/>
      <c r="H317" s="46"/>
    </row>
    <row r="318" spans="1:8" s="26" customFormat="1" ht="21.75" customHeight="1" x14ac:dyDescent="0.2">
      <c r="A318" s="5">
        <f t="shared" si="4"/>
        <v>305</v>
      </c>
      <c r="B318" s="44">
        <v>33089</v>
      </c>
      <c r="C318" s="45" t="s">
        <v>305</v>
      </c>
      <c r="D318" s="45" t="s">
        <v>39</v>
      </c>
      <c r="E318" s="45" t="s">
        <v>51</v>
      </c>
      <c r="F318" s="69">
        <v>517720.91000000003</v>
      </c>
      <c r="G318" s="46"/>
      <c r="H318" s="46"/>
    </row>
    <row r="319" spans="1:8" s="26" customFormat="1" ht="21.75" customHeight="1" x14ac:dyDescent="0.2">
      <c r="A319" s="17">
        <f t="shared" si="4"/>
        <v>306</v>
      </c>
      <c r="B319" s="12">
        <v>33128</v>
      </c>
      <c r="C319" s="15" t="s">
        <v>374</v>
      </c>
      <c r="D319" s="15" t="s">
        <v>39</v>
      </c>
      <c r="E319" s="9" t="s">
        <v>367</v>
      </c>
      <c r="F319" s="35">
        <v>498340.65</v>
      </c>
      <c r="G319" s="46"/>
      <c r="H319" s="46"/>
    </row>
    <row r="320" spans="1:8" s="26" customFormat="1" ht="21.75" customHeight="1" x14ac:dyDescent="0.2">
      <c r="A320" s="17">
        <f t="shared" si="4"/>
        <v>307</v>
      </c>
      <c r="B320" s="12">
        <v>33211</v>
      </c>
      <c r="C320" s="65" t="s">
        <v>498</v>
      </c>
      <c r="D320" s="15" t="s">
        <v>497</v>
      </c>
      <c r="E320" s="48" t="s">
        <v>491</v>
      </c>
      <c r="F320" s="35">
        <v>4456</v>
      </c>
      <c r="G320" s="46"/>
      <c r="H320" s="46"/>
    </row>
    <row r="321" spans="1:8" s="26" customFormat="1" ht="21.75" customHeight="1" x14ac:dyDescent="0.2">
      <c r="A321" s="17">
        <f t="shared" si="4"/>
        <v>308</v>
      </c>
      <c r="B321" s="12">
        <v>31579</v>
      </c>
      <c r="C321" s="15" t="s">
        <v>84</v>
      </c>
      <c r="D321" s="42" t="s">
        <v>10</v>
      </c>
      <c r="E321" s="49" t="s">
        <v>56</v>
      </c>
      <c r="F321" s="35">
        <v>5300</v>
      </c>
      <c r="G321" s="46"/>
      <c r="H321" s="46"/>
    </row>
    <row r="322" spans="1:8" s="26" customFormat="1" ht="21.75" customHeight="1" x14ac:dyDescent="0.2">
      <c r="A322" s="17">
        <f t="shared" si="4"/>
        <v>309</v>
      </c>
      <c r="B322" s="12">
        <v>31601</v>
      </c>
      <c r="C322" s="9" t="s">
        <v>109</v>
      </c>
      <c r="D322" s="9" t="s">
        <v>75</v>
      </c>
      <c r="E322" s="13" t="s">
        <v>108</v>
      </c>
      <c r="F322" s="35">
        <v>135714.32</v>
      </c>
      <c r="G322" s="46"/>
      <c r="H322" s="46"/>
    </row>
    <row r="323" spans="1:8" s="11" customFormat="1" ht="21.75" customHeight="1" x14ac:dyDescent="0.2">
      <c r="A323" s="17">
        <f t="shared" si="4"/>
        <v>310</v>
      </c>
      <c r="B323" s="12">
        <v>31626</v>
      </c>
      <c r="C323" s="9" t="s">
        <v>126</v>
      </c>
      <c r="D323" s="42" t="s">
        <v>75</v>
      </c>
      <c r="E323" s="15" t="s">
        <v>56</v>
      </c>
      <c r="F323" s="51">
        <v>345543.29000000004</v>
      </c>
      <c r="G323" s="46"/>
      <c r="H323" s="46"/>
    </row>
    <row r="324" spans="1:8" s="11" customFormat="1" ht="21.75" customHeight="1" x14ac:dyDescent="0.2">
      <c r="A324" s="17">
        <f t="shared" si="4"/>
        <v>311</v>
      </c>
      <c r="B324" s="52">
        <v>31628</v>
      </c>
      <c r="C324" s="9" t="s">
        <v>129</v>
      </c>
      <c r="D324" s="55" t="s">
        <v>75</v>
      </c>
      <c r="E324" s="9" t="s">
        <v>50</v>
      </c>
      <c r="F324" s="56">
        <v>220000</v>
      </c>
      <c r="G324" s="46"/>
      <c r="H324" s="46"/>
    </row>
    <row r="325" spans="1:8" s="11" customFormat="1" ht="21.75" customHeight="1" x14ac:dyDescent="0.2">
      <c r="A325" s="17">
        <f t="shared" si="4"/>
        <v>312</v>
      </c>
      <c r="B325" s="52">
        <v>31688</v>
      </c>
      <c r="C325" s="9" t="s">
        <v>434</v>
      </c>
      <c r="D325" s="55" t="s">
        <v>75</v>
      </c>
      <c r="E325" s="9" t="s">
        <v>2</v>
      </c>
      <c r="F325" s="56">
        <v>529617.47</v>
      </c>
      <c r="G325" s="46"/>
      <c r="H325" s="46"/>
    </row>
    <row r="326" spans="1:8" s="11" customFormat="1" ht="21.75" customHeight="1" x14ac:dyDescent="0.2">
      <c r="A326" s="17">
        <f t="shared" si="4"/>
        <v>313</v>
      </c>
      <c r="B326" s="52">
        <v>33011</v>
      </c>
      <c r="C326" s="9" t="s">
        <v>221</v>
      </c>
      <c r="D326" s="55" t="s">
        <v>75</v>
      </c>
      <c r="E326" s="9" t="s">
        <v>220</v>
      </c>
      <c r="F326" s="56">
        <v>468493.73</v>
      </c>
      <c r="G326" s="46"/>
      <c r="H326" s="46"/>
    </row>
    <row r="327" spans="1:8" s="11" customFormat="1" ht="21.75" customHeight="1" x14ac:dyDescent="0.2">
      <c r="A327" s="17">
        <f t="shared" si="4"/>
        <v>314</v>
      </c>
      <c r="B327" s="52">
        <v>33044</v>
      </c>
      <c r="C327" s="9" t="s">
        <v>266</v>
      </c>
      <c r="D327" s="55" t="s">
        <v>75</v>
      </c>
      <c r="E327" s="9" t="s">
        <v>18</v>
      </c>
      <c r="F327" s="56">
        <v>632322.72</v>
      </c>
      <c r="G327" s="46"/>
      <c r="H327" s="46"/>
    </row>
    <row r="328" spans="1:8" s="11" customFormat="1" ht="21.75" customHeight="1" x14ac:dyDescent="0.2">
      <c r="A328" s="17">
        <f t="shared" si="4"/>
        <v>315</v>
      </c>
      <c r="B328" s="52">
        <v>33045</v>
      </c>
      <c r="C328" s="9" t="s">
        <v>268</v>
      </c>
      <c r="D328" s="55" t="s">
        <v>75</v>
      </c>
      <c r="E328" s="9" t="s">
        <v>267</v>
      </c>
      <c r="F328" s="56">
        <v>7500</v>
      </c>
      <c r="G328" s="46"/>
      <c r="H328" s="46"/>
    </row>
    <row r="329" spans="1:8" s="11" customFormat="1" ht="21.75" customHeight="1" x14ac:dyDescent="0.2">
      <c r="A329" s="17">
        <f t="shared" si="4"/>
        <v>316</v>
      </c>
      <c r="B329" s="52">
        <v>33152</v>
      </c>
      <c r="C329" s="9" t="s">
        <v>407</v>
      </c>
      <c r="D329" s="55" t="s">
        <v>75</v>
      </c>
      <c r="E329" s="9" t="s">
        <v>56</v>
      </c>
      <c r="F329" s="56">
        <v>133704.53</v>
      </c>
      <c r="G329" s="46"/>
      <c r="H329" s="46"/>
    </row>
    <row r="330" spans="1:8" s="11" customFormat="1" ht="21.75" customHeight="1" x14ac:dyDescent="0.2">
      <c r="A330" s="17">
        <f t="shared" si="4"/>
        <v>317</v>
      </c>
      <c r="B330" s="52">
        <v>33189</v>
      </c>
      <c r="C330" s="9" t="s">
        <v>466</v>
      </c>
      <c r="D330" s="55" t="s">
        <v>75</v>
      </c>
      <c r="E330" s="9" t="s">
        <v>43</v>
      </c>
      <c r="F330" s="56">
        <v>204739.87000000002</v>
      </c>
      <c r="G330" s="46"/>
      <c r="H330" s="46"/>
    </row>
    <row r="331" spans="1:8" s="11" customFormat="1" ht="21.75" customHeight="1" x14ac:dyDescent="0.2">
      <c r="A331" s="17">
        <f t="shared" si="4"/>
        <v>318</v>
      </c>
      <c r="B331" s="52">
        <v>33047</v>
      </c>
      <c r="C331" s="9" t="s">
        <v>275</v>
      </c>
      <c r="D331" s="55" t="s">
        <v>9</v>
      </c>
      <c r="E331" s="9" t="s">
        <v>16</v>
      </c>
      <c r="F331" s="56">
        <v>3195</v>
      </c>
      <c r="G331" s="46"/>
      <c r="H331" s="46"/>
    </row>
    <row r="332" spans="1:8" s="11" customFormat="1" ht="21.75" customHeight="1" x14ac:dyDescent="0.2">
      <c r="A332" s="17">
        <f t="shared" si="4"/>
        <v>319</v>
      </c>
      <c r="B332" s="60">
        <v>33026</v>
      </c>
      <c r="C332" s="9" t="s">
        <v>250</v>
      </c>
      <c r="D332" s="9" t="s">
        <v>9</v>
      </c>
      <c r="E332" s="59" t="s">
        <v>16</v>
      </c>
      <c r="F332" s="56">
        <v>1424878.04</v>
      </c>
      <c r="G332" s="46"/>
      <c r="H332" s="46"/>
    </row>
    <row r="333" spans="1:8" s="11" customFormat="1" ht="21.75" customHeight="1" x14ac:dyDescent="0.2">
      <c r="A333" s="17">
        <f t="shared" si="4"/>
        <v>320</v>
      </c>
      <c r="B333" s="61">
        <v>33046</v>
      </c>
      <c r="C333" s="24" t="s">
        <v>269</v>
      </c>
      <c r="D333" s="24" t="s">
        <v>9</v>
      </c>
      <c r="E333" s="58" t="s">
        <v>16</v>
      </c>
      <c r="F333" s="57">
        <v>219871.07</v>
      </c>
      <c r="G333" s="46"/>
      <c r="H333" s="46"/>
    </row>
    <row r="334" spans="1:8" ht="32.25" customHeight="1" x14ac:dyDescent="0.2">
      <c r="A334" s="23">
        <f>COUNT(A14:A333)</f>
        <v>320</v>
      </c>
      <c r="B334" s="73" t="s">
        <v>524</v>
      </c>
      <c r="C334" s="74"/>
      <c r="D334" s="74"/>
      <c r="E334" s="75"/>
      <c r="F334" s="62">
        <f>SUM(F14:F333)</f>
        <v>63946557.069999941</v>
      </c>
      <c r="G334" s="46"/>
      <c r="H334" s="46"/>
    </row>
    <row r="335" spans="1:8" ht="18" customHeight="1" x14ac:dyDescent="0.25">
      <c r="A335" s="34"/>
      <c r="B335" s="32"/>
      <c r="C335" s="32"/>
      <c r="D335" s="33"/>
      <c r="E335" s="33"/>
      <c r="F335" s="21"/>
      <c r="G335" s="46"/>
      <c r="H335" s="46"/>
    </row>
    <row r="345" spans="4:4" ht="15" x14ac:dyDescent="0.2">
      <c r="D345" s="53"/>
    </row>
    <row r="346" spans="4:4" ht="15" x14ac:dyDescent="0.2">
      <c r="D346" s="53"/>
    </row>
    <row r="347" spans="4:4" ht="15" x14ac:dyDescent="0.2">
      <c r="D347" s="53"/>
    </row>
    <row r="348" spans="4:4" ht="15" x14ac:dyDescent="0.2">
      <c r="D348" s="53"/>
    </row>
    <row r="349" spans="4:4" ht="15" x14ac:dyDescent="0.2">
      <c r="D349" s="50"/>
    </row>
    <row r="350" spans="4:4" ht="15" x14ac:dyDescent="0.2">
      <c r="D350" s="53"/>
    </row>
    <row r="351" spans="4:4" ht="15" x14ac:dyDescent="0.2">
      <c r="D351" s="53"/>
    </row>
    <row r="352" spans="4:4" ht="15" x14ac:dyDescent="0.2">
      <c r="D352" s="53"/>
    </row>
    <row r="353" spans="4:4" ht="15" x14ac:dyDescent="0.2">
      <c r="D353" s="53"/>
    </row>
    <row r="354" spans="4:4" ht="15" x14ac:dyDescent="0.2">
      <c r="D354" s="53"/>
    </row>
    <row r="358" spans="4:4" ht="15" x14ac:dyDescent="0.2">
      <c r="D358" s="53" t="s">
        <v>526</v>
      </c>
    </row>
  </sheetData>
  <protectedRanges>
    <protectedRange sqref="G1:XFD1048576 A1:F1048576" name="Intervalo1"/>
  </protectedRanges>
  <autoFilter ref="A13:F335" xr:uid="{87CEEAD1-96C3-4658-97A0-D34BD7A12AE2}"/>
  <sortState xmlns:xlrd2="http://schemas.microsoft.com/office/spreadsheetml/2017/richdata2" ref="A14:F333">
    <sortCondition ref="D14:D333"/>
  </sortState>
  <customSheetViews>
    <customSheetView guid="{D6ABB145-790F-46D7-B569-3041338F1FB1}" scale="80" showPageBreaks="1" showGridLines="0" printArea="1" showAutoFilter="1">
      <pane ySplit="13" topLeftCell="A14" activePane="bottomLeft" state="frozen"/>
      <selection pane="bottomLeft" activeCell="H2" sqref="H2"/>
      <rowBreaks count="7" manualBreakCount="7">
        <brk id="42" max="7" man="1"/>
        <brk id="81" max="7" man="1"/>
        <brk id="122" max="7" man="1"/>
        <brk id="158" max="7" man="1"/>
        <brk id="198" max="7" man="1"/>
        <brk id="237" max="7" man="1"/>
        <brk id="274" max="7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5" orientation="landscape" r:id="rId1"/>
      <headerFooter alignWithMargins="0">
        <oddFooter>&amp;L&amp;9Gerência Geral de Projetos e Pesquisas&amp;C&amp;8 &amp;D&amp;R&amp;12&amp;P/&amp;N</oddFooter>
      </headerFooter>
      <autoFilter ref="A13:H335" xr:uid="{E8F8B60F-3636-4752-87E6-DF88DE20542A}"/>
    </customSheetView>
    <customSheetView guid="{B448B263-BF4A-4B90-83E4-2B86D86FF422}" scale="70" showPageBreaks="1" showGridLines="0" printArea="1">
      <pane ySplit="13" topLeftCell="A323" activePane="bottomLeft" state="frozen"/>
      <selection pane="bottomLeft" activeCell="F320" sqref="F320"/>
      <rowBreaks count="7" manualBreakCount="7">
        <brk id="42" max="7" man="1"/>
        <brk id="81" max="7" man="1"/>
        <brk id="122" max="7" man="1"/>
        <brk id="158" max="7" man="1"/>
        <brk id="198" max="7" man="1"/>
        <brk id="237" max="7" man="1"/>
        <brk id="274" max="7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5" orientation="landscape" r:id="rId2"/>
      <headerFooter alignWithMargins="0">
        <oddFooter>&amp;L&amp;9Gerência Geral de Projetos e Pesquisas&amp;C&amp;8 &amp;D&amp;R&amp;12&amp;P/&amp;N</oddFooter>
      </headerFooter>
    </customSheetView>
    <customSheetView guid="{0A05C947-EA52-44BB-A339-4AA8EB2F5A7A}" scale="80" showGridLines="0" showAutoFilter="1">
      <pane ySplit="13" topLeftCell="A333" activePane="bottomLeft" state="frozen"/>
      <selection pane="bottomLeft" activeCell="H334" sqref="H334"/>
      <rowBreaks count="7" manualBreakCount="7">
        <brk id="42" max="7" man="1"/>
        <brk id="81" max="7" man="1"/>
        <brk id="122" max="7" man="1"/>
        <brk id="158" max="7" man="1"/>
        <brk id="198" max="7" man="1"/>
        <brk id="237" max="7" man="1"/>
        <brk id="274" max="7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5" orientation="landscape" r:id="rId3"/>
      <headerFooter alignWithMargins="0">
        <oddFooter>&amp;L&amp;9Gerência Geral de Projetos e Pesquisas&amp;C&amp;8 &amp;D&amp;R&amp;12&amp;P/&amp;N</oddFooter>
      </headerFooter>
      <autoFilter ref="A13:H335" xr:uid="{9AEBC33A-2A1F-494F-9C16-4F9BFBFA70B4}"/>
    </customSheetView>
    <customSheetView guid="{5CCF4F70-1465-4BFC-BE6E-790880DE93AB}" scale="80" showPageBreaks="1" showGridLines="0" printArea="1" showAutoFilter="1">
      <pane ySplit="13" topLeftCell="A216" activePane="bottomLeft" state="frozen"/>
      <selection pane="bottomLeft" activeCell="A220" sqref="A220"/>
      <rowBreaks count="7" manualBreakCount="7">
        <brk id="42" max="7" man="1"/>
        <brk id="81" max="7" man="1"/>
        <brk id="122" max="7" man="1"/>
        <brk id="158" max="7" man="1"/>
        <brk id="198" max="7" man="1"/>
        <brk id="237" max="7" man="1"/>
        <brk id="274" max="7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5" orientation="landscape" r:id="rId4"/>
      <headerFooter alignWithMargins="0">
        <oddFooter>&amp;L&amp;9Gerência Geral de Projetos e Pesquisas&amp;C&amp;8 &amp;D&amp;R&amp;12&amp;P/&amp;N</oddFooter>
      </headerFooter>
      <autoFilter ref="A13:H335" xr:uid="{63B8B4C8-1D2E-4141-A83B-7590DCE307FF}"/>
    </customSheetView>
    <customSheetView guid="{0604B7E0-31FD-4BFF-82A7-3365BC5F0A59}" scale="80" showGridLines="0" showAutoFilter="1">
      <pane ySplit="13" topLeftCell="A325" activePane="bottomLeft" state="frozen"/>
      <selection pane="bottomLeft" activeCell="H334" sqref="H334"/>
      <rowBreaks count="7" manualBreakCount="7">
        <brk id="42" max="7" man="1"/>
        <brk id="81" max="7" man="1"/>
        <brk id="122" max="7" man="1"/>
        <brk id="158" max="7" man="1"/>
        <brk id="198" max="7" man="1"/>
        <brk id="237" max="7" man="1"/>
        <brk id="274" max="7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5" orientation="landscape" r:id="rId5"/>
      <headerFooter alignWithMargins="0">
        <oddFooter>&amp;L&amp;9Gerência Geral de Projetos e Pesquisas&amp;C&amp;8 &amp;D&amp;R&amp;12&amp;P/&amp;N</oddFooter>
      </headerFooter>
      <autoFilter ref="A13:H335" xr:uid="{EE63E388-44A8-498B-9567-7E64174DA0B9}"/>
    </customSheetView>
    <customSheetView guid="{2E87CD23-9F3C-4FF2-ACC9-87AE573FB773}" scale="80" showGridLines="0" showAutoFilter="1">
      <pane ySplit="13" topLeftCell="A329" activePane="bottomLeft" state="frozen"/>
      <selection pane="bottomLeft" activeCell="H334" sqref="H334"/>
      <rowBreaks count="7" manualBreakCount="7">
        <brk id="42" max="7" man="1"/>
        <brk id="81" max="7" man="1"/>
        <brk id="122" max="7" man="1"/>
        <brk id="158" max="7" man="1"/>
        <brk id="198" max="7" man="1"/>
        <brk id="237" max="7" man="1"/>
        <brk id="274" max="7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5" orientation="landscape" r:id="rId6"/>
      <headerFooter alignWithMargins="0">
        <oddFooter>&amp;L&amp;9Gerência Geral de Projetos e Pesquisas&amp;C&amp;8 &amp;D&amp;R&amp;12&amp;P/&amp;N</oddFooter>
      </headerFooter>
      <autoFilter ref="A13:H335" xr:uid="{37E5C5C2-4DD2-405B-9B18-9CC2588330FB}"/>
    </customSheetView>
    <customSheetView guid="{B57A2BA4-F237-4418-8D63-6F20735E3D99}" scale="80" showPageBreaks="1" showGridLines="0" printArea="1" showAutoFilter="1">
      <pane ySplit="13" topLeftCell="A321" activePane="bottomLeft" state="frozen"/>
      <selection pane="bottomLeft" activeCell="B334" sqref="B334:E334"/>
      <rowBreaks count="7" manualBreakCount="7">
        <brk id="42" max="7" man="1"/>
        <brk id="81" max="7" man="1"/>
        <brk id="122" max="7" man="1"/>
        <brk id="158" max="7" man="1"/>
        <brk id="198" max="7" man="1"/>
        <brk id="237" max="7" man="1"/>
        <brk id="274" max="7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5" orientation="landscape" r:id="rId7"/>
      <headerFooter alignWithMargins="0">
        <oddFooter>&amp;L&amp;9Gerência Geral de Projetos e Pesquisas&amp;C&amp;8 &amp;D&amp;R&amp;12&amp;P/&amp;N</oddFooter>
      </headerFooter>
      <autoFilter ref="A13:H335" xr:uid="{617FE3A4-8CFA-4946-8BD9-0EA0C56CB6CA}"/>
    </customSheetView>
    <customSheetView guid="{EED32482-4289-43B7-A000-361557F20922}" scale="80" showPageBreaks="1" showGridLines="0" printArea="1" showAutoFilter="1">
      <pane ySplit="13" topLeftCell="A216" activePane="bottomLeft" state="frozen"/>
      <selection pane="bottomLeft" activeCell="A220" sqref="A220"/>
      <rowBreaks count="7" manualBreakCount="7">
        <brk id="42" max="7" man="1"/>
        <brk id="81" max="7" man="1"/>
        <brk id="122" max="7" man="1"/>
        <brk id="158" max="7" man="1"/>
        <brk id="198" max="7" man="1"/>
        <brk id="237" max="7" man="1"/>
        <brk id="274" max="7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5" orientation="landscape" r:id="rId8"/>
      <headerFooter alignWithMargins="0">
        <oddFooter>&amp;L&amp;9Gerência Geral de Projetos e Pesquisas&amp;C&amp;8 &amp;D&amp;R&amp;12&amp;P/&amp;N</oddFooter>
      </headerFooter>
      <autoFilter ref="A13:H335" xr:uid="{517F2E21-F372-4B69-9E18-4FD91965194A}"/>
    </customSheetView>
    <customSheetView guid="{106A9BD6-94DA-437E-A7FB-68D135134433}" scale="80" showGridLines="0" showAutoFilter="1">
      <pane ySplit="13" topLeftCell="A216" activePane="bottomLeft" state="frozen"/>
      <selection pane="bottomLeft" activeCell="A220" sqref="A220"/>
      <rowBreaks count="7" manualBreakCount="7">
        <brk id="42" max="7" man="1"/>
        <brk id="81" max="7" man="1"/>
        <brk id="122" max="7" man="1"/>
        <brk id="158" max="7" man="1"/>
        <brk id="198" max="7" man="1"/>
        <brk id="237" max="7" man="1"/>
        <brk id="274" max="7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5" orientation="landscape" r:id="rId9"/>
      <headerFooter alignWithMargins="0">
        <oddFooter>&amp;L&amp;9Gerência Geral de Projetos e Pesquisas&amp;C&amp;8 &amp;D&amp;R&amp;12&amp;P/&amp;N</oddFooter>
      </headerFooter>
      <autoFilter ref="A13:H325" xr:uid="{ACDB045C-3285-4140-85A5-B425D5A23AB0}"/>
    </customSheetView>
    <customSheetView guid="{38AC3B9C-09AA-4B22-951C-27309F6F84E7}" scale="80" showPageBreaks="1" showGridLines="0" printArea="1" showAutoFilter="1">
      <pane ySplit="13" topLeftCell="A14" activePane="bottomLeft" state="frozen"/>
      <selection pane="bottomLeft" activeCell="H25" sqref="H25"/>
      <rowBreaks count="7" manualBreakCount="7">
        <brk id="42" max="7" man="1"/>
        <brk id="81" max="7" man="1"/>
        <brk id="122" max="7" man="1"/>
        <brk id="158" max="7" man="1"/>
        <brk id="198" max="7" man="1"/>
        <brk id="237" max="7" man="1"/>
        <brk id="274" max="7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5" orientation="landscape" r:id="rId10"/>
      <headerFooter alignWithMargins="0">
        <oddFooter>&amp;L&amp;9Gerência Geral de Projetos e Pesquisas&amp;C&amp;8 &amp;D&amp;R&amp;12&amp;P/&amp;N</oddFooter>
      </headerFooter>
      <autoFilter ref="A13:H325" xr:uid="{2893C2DD-68B1-4B6B-9355-D2C6D301D3F1}"/>
    </customSheetView>
    <customSheetView guid="{8BA249FD-D559-430A-AF6F-5DA803436209}" scale="80" showGridLines="0" showAutoFilter="1">
      <pane ySplit="13" topLeftCell="A216" activePane="bottomLeft" state="frozen"/>
      <selection pane="bottomLeft" activeCell="A220" sqref="A220"/>
      <rowBreaks count="7" manualBreakCount="7">
        <brk id="42" max="7" man="1"/>
        <brk id="81" max="7" man="1"/>
        <brk id="122" max="7" man="1"/>
        <brk id="158" max="7" man="1"/>
        <brk id="198" max="7" man="1"/>
        <brk id="237" max="7" man="1"/>
        <brk id="274" max="7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5" orientation="landscape" r:id="rId11"/>
      <headerFooter alignWithMargins="0">
        <oddFooter>&amp;L&amp;9Gerência Geral de Projetos e Pesquisas&amp;C&amp;8 &amp;D&amp;R&amp;12&amp;P/&amp;N</oddFooter>
      </headerFooter>
      <autoFilter ref="A13:H335" xr:uid="{DD629A2B-A07D-4C9E-86E1-AA3E1DA9C415}"/>
    </customSheetView>
    <customSheetView guid="{5243BB76-C410-452B-9F55-8D5A721CEA3B}" scale="80" showPageBreaks="1" showGridLines="0" printArea="1" showAutoFilter="1">
      <pane ySplit="13" topLeftCell="A216" activePane="bottomLeft" state="frozen"/>
      <selection pane="bottomLeft" activeCell="A220" sqref="A220"/>
      <rowBreaks count="7" manualBreakCount="7">
        <brk id="42" max="7" man="1"/>
        <brk id="81" max="7" man="1"/>
        <brk id="122" max="7" man="1"/>
        <brk id="158" max="7" man="1"/>
        <brk id="198" max="7" man="1"/>
        <brk id="237" max="7" man="1"/>
        <brk id="274" max="7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5" orientation="landscape" r:id="rId12"/>
      <headerFooter alignWithMargins="0">
        <oddFooter>&amp;L&amp;9Gerência Geral de Projetos e Pesquisas&amp;C&amp;8 &amp;D&amp;R&amp;12&amp;P/&amp;N</oddFooter>
      </headerFooter>
      <autoFilter ref="A13:H335" xr:uid="{1922C0D3-4F9E-4853-B8C7-E7BBD261D968}"/>
    </customSheetView>
    <customSheetView guid="{D3FB89DA-4A9D-4991-BD01-0AD222F1663F}" scale="80" showGridLines="0" showAutoFilter="1">
      <pane ySplit="13" topLeftCell="A14" activePane="bottomLeft" state="frozen"/>
      <selection pane="bottomLeft" activeCell="H2" sqref="H2"/>
      <rowBreaks count="7" manualBreakCount="7">
        <brk id="42" max="7" man="1"/>
        <brk id="81" max="7" man="1"/>
        <brk id="122" max="7" man="1"/>
        <brk id="158" max="7" man="1"/>
        <brk id="198" max="7" man="1"/>
        <brk id="237" max="7" man="1"/>
        <brk id="274" max="7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5" orientation="landscape" r:id="rId13"/>
      <headerFooter alignWithMargins="0">
        <oddFooter>&amp;L&amp;9Gerência Geral de Projetos e Pesquisas&amp;C&amp;8 &amp;D&amp;R&amp;12&amp;P/&amp;N</oddFooter>
      </headerFooter>
      <autoFilter ref="A13:H335" xr:uid="{8F6583BB-3AB7-4BA9-9957-E23666D53109}"/>
    </customSheetView>
    <customSheetView guid="{67C3B617-B409-4DDC-AC87-70776F3BDE60}" scale="80" showGridLines="0" showAutoFilter="1">
      <pane ySplit="13" topLeftCell="A329" activePane="bottomLeft" state="frozen"/>
      <selection pane="bottomLeft" activeCell="H334" sqref="H334"/>
      <rowBreaks count="7" manualBreakCount="7">
        <brk id="42" max="7" man="1"/>
        <brk id="81" max="7" man="1"/>
        <brk id="122" max="7" man="1"/>
        <brk id="158" max="7" man="1"/>
        <brk id="198" max="7" man="1"/>
        <brk id="237" max="7" man="1"/>
        <brk id="274" max="7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5" orientation="landscape" r:id="rId14"/>
      <headerFooter alignWithMargins="0">
        <oddFooter>&amp;L&amp;9Gerência Geral de Projetos e Pesquisas&amp;C&amp;8 &amp;D&amp;R&amp;12&amp;P/&amp;N</oddFooter>
      </headerFooter>
      <autoFilter ref="A13:H335" xr:uid="{E1A6F374-B2E0-493A-9398-1FF70AC68FF0}"/>
    </customSheetView>
  </customSheetViews>
  <mergeCells count="3">
    <mergeCell ref="A9:F9"/>
    <mergeCell ref="A11:F11"/>
    <mergeCell ref="B334:E334"/>
  </mergeCells>
  <conditionalFormatting sqref="B1:B1048576">
    <cfRule type="duplicateValues" dxfId="0" priority="3"/>
  </conditionalFormatting>
  <printOptions horizontalCentered="1"/>
  <pageMargins left="0.19685039370078741" right="0.19685039370078741" top="0.59055118110236227" bottom="0.39370078740157483" header="0.51181102362204722" footer="0.23622047244094491"/>
  <pageSetup paperSize="9" scale="55" orientation="landscape" r:id="rId15"/>
  <headerFooter alignWithMargins="0">
    <oddFooter>&amp;L&amp;9Gerência Geral de Projetos e Pesquisas&amp;C&amp;8 &amp;D&amp;R&amp;12&amp;P/&amp;N</oddFooter>
  </headerFooter>
  <rowBreaks count="7" manualBreakCount="7">
    <brk id="42" max="7" man="1"/>
    <brk id="81" max="7" man="1"/>
    <brk id="122" max="7" man="1"/>
    <brk id="158" max="7" man="1"/>
    <brk id="198" max="7" man="1"/>
    <brk id="237" max="7" man="1"/>
    <brk id="274" max="7" man="1"/>
  </rowBreaks>
  <drawing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8F7F2E-5A09-4A6F-B47F-D87C44FAC662}"/>
</file>

<file path=customXml/itemProps2.xml><?xml version="1.0" encoding="utf-8"?>
<ds:datastoreItem xmlns:ds="http://schemas.openxmlformats.org/officeDocument/2006/customXml" ds:itemID="{35CD0191-4FEA-4963-8A5F-7CD78353EDCA}"/>
</file>

<file path=customXml/itemProps3.xml><?xml version="1.0" encoding="utf-8"?>
<ds:datastoreItem xmlns:ds="http://schemas.openxmlformats.org/officeDocument/2006/customXml" ds:itemID="{502B8A44-563E-46DE-B1D3-EF1715D132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Estudos Clinicos HCFMUSP</vt:lpstr>
      <vt:lpstr>'Estudos Clinicos HCFMUSP'!Area_de_impressao</vt:lpstr>
      <vt:lpstr>'Estudos Clinicos HCFMUSP'!Titulos_de_impressao</vt:lpstr>
    </vt:vector>
  </TitlesOfParts>
  <Company>FFM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Ctanoeiro</dc:creator>
  <cp:lastModifiedBy>Gisele Cristiane Viveiros</cp:lastModifiedBy>
  <cp:lastPrinted>2025-04-28T11:42:05Z</cp:lastPrinted>
  <dcterms:created xsi:type="dcterms:W3CDTF">2006-06-22T13:49:19Z</dcterms:created>
  <dcterms:modified xsi:type="dcterms:W3CDTF">2025-04-28T11:44:56Z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