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75784C55-18E2-4D85-BDA3-67D64036650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CESP-CGs OP 88700_701" sheetId="11" state="hidden" r:id="rId1"/>
    <sheet name="BALANÇO" sheetId="24" r:id="rId2"/>
    <sheet name="DRE" sheetId="25" r:id="rId3"/>
    <sheet name="BALANÇO NOP" sheetId="26" r:id="rId4"/>
    <sheet name="DRE NOP" sheetId="27" r:id="rId5"/>
    <sheet name="DFC" sheetId="21" r:id="rId6"/>
    <sheet name="CONCILIAÇÃO" sheetId="22" r:id="rId7"/>
    <sheet name="DFC NOP" sheetId="23" r:id="rId8"/>
  </sheets>
  <externalReferences>
    <externalReference r:id="rId9"/>
    <externalReference r:id="rId10"/>
    <externalReference r:id="rId11"/>
  </externalReferences>
  <definedNames>
    <definedName name="_xlnm._FilterDatabase" localSheetId="1" hidden="1">BALANÇO!$A$8:$A$27</definedName>
    <definedName name="_xlnm._FilterDatabase" localSheetId="3" hidden="1">'BALANÇO NOP'!$A$8:$A$27</definedName>
    <definedName name="_xlnm._FilterDatabase" localSheetId="2" hidden="1">DRE!$A$8:$A$14</definedName>
    <definedName name="_xlnm._FilterDatabase" localSheetId="4" hidden="1">'DRE NOP'!$A$8:$A$14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1">BALANÇO!$A$1:$B$27</definedName>
    <definedName name="_xlnm.Print_Area" localSheetId="3">'BALANÇO NOP'!$A$1:$B$27</definedName>
    <definedName name="_xlnm.Print_Area" localSheetId="6">CONCILIAÇÃO!$A$1:$C$18</definedName>
    <definedName name="_xlnm.Print_Area" localSheetId="5">DFC!$A$1:$C$42</definedName>
    <definedName name="_xlnm.Print_Area" localSheetId="7">'DFC NOP'!$A$1:$B$42</definedName>
    <definedName name="_xlnm.Print_Area" localSheetId="2">DRE!$A$1:$C$29</definedName>
    <definedName name="_xlnm.Print_Area" localSheetId="4">'DRE NOP'!$A$1:$C$27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7" l="1"/>
  <c r="C24" i="27"/>
  <c r="B24" i="27"/>
  <c r="B22" i="27"/>
  <c r="B27" i="27" s="1"/>
  <c r="C20" i="27"/>
  <c r="C19" i="27"/>
  <c r="C13" i="27" s="1"/>
  <c r="C18" i="27"/>
  <c r="C17" i="27"/>
  <c r="C16" i="27"/>
  <c r="C15" i="27"/>
  <c r="C14" i="27"/>
  <c r="B13" i="27"/>
  <c r="C11" i="27"/>
  <c r="C10" i="27"/>
  <c r="C9" i="27"/>
  <c r="C8" i="27"/>
  <c r="B8" i="27"/>
  <c r="C22" i="27" l="1"/>
  <c r="C27" i="27" s="1"/>
  <c r="C27" i="25" l="1"/>
  <c r="C26" i="25" s="1"/>
  <c r="B26" i="25"/>
  <c r="C22" i="25"/>
  <c r="C21" i="25"/>
  <c r="C20" i="25"/>
  <c r="C19" i="25"/>
  <c r="C18" i="25"/>
  <c r="C17" i="25"/>
  <c r="C16" i="25"/>
  <c r="C15" i="25"/>
  <c r="C14" i="25"/>
  <c r="B13" i="25"/>
  <c r="C13" i="25" s="1"/>
  <c r="C11" i="25"/>
  <c r="C10" i="25"/>
  <c r="C9" i="25"/>
  <c r="B8" i="25"/>
  <c r="B24" i="25" s="1"/>
  <c r="B29" i="25" s="1"/>
  <c r="B25" i="24"/>
  <c r="B18" i="24"/>
  <c r="B17" i="24"/>
  <c r="B15" i="24"/>
  <c r="B9" i="24"/>
  <c r="B8" i="24" s="1"/>
  <c r="C8" i="25" l="1"/>
  <c r="C24" i="25" s="1"/>
  <c r="C29" i="25" s="1"/>
  <c r="C18" i="22" l="1"/>
  <c r="B39" i="21"/>
  <c r="B25" i="23"/>
  <c r="B35" i="21"/>
  <c r="B24" i="21"/>
  <c r="B29" i="21" s="1"/>
  <c r="B18" i="21"/>
  <c r="B35" i="23"/>
  <c r="B24" i="23"/>
  <c r="B18" i="23"/>
  <c r="B29" i="23" l="1"/>
  <c r="B37" i="23" s="1"/>
  <c r="B37" i="21"/>
  <c r="C32" i="11" l="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  <c r="B41" i="21" l="1"/>
  <c r="B41" i="23"/>
</calcChain>
</file>

<file path=xl/sharedStrings.xml><?xml version="1.0" encoding="utf-8"?>
<sst xmlns="http://schemas.openxmlformats.org/spreadsheetml/2006/main" count="204" uniqueCount="94">
  <si>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</si>
  <si>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</si>
  <si>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</si>
  <si>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</si>
  <si>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</si>
  <si>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</si>
  <si>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</si>
  <si>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</si>
  <si>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</si>
  <si>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</si>
  <si>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</si>
  <si>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</si>
  <si>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</si>
  <si>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</si>
  <si>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</si>
  <si>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</si>
  <si>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</si>
  <si>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</si>
  <si>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</si>
  <si>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</si>
  <si>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</si>
  <si>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</si>
  <si>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</si>
  <si>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</si>
  <si>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</si>
  <si>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</si>
  <si>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</si>
  <si>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</si>
  <si>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</si>
  <si>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</si>
  <si>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</si>
  <si>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</si>
  <si>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</si>
  <si>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</si>
  <si>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</si>
  <si>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</si>
  <si>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</si>
  <si>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</si>
  <si>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</si>
  <si>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</si>
  <si>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</si>
  <si>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</si>
  <si>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</si>
  <si>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</si>
  <si>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</si>
  <si>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</si>
  <si>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</si>
  <si>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</si>
  <si>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</si>
  <si>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FLUXOS DE CAIXA DE JANEIRO /2026 (R$ MIL)</t>
  </si>
  <si>
    <t>INSTITUTO PERDIZES NÃO OPERACIONAIS                                                                                                             CONTRATO DE GESTÃO Nº 02/2022 (CG 31.700-94678)</t>
  </si>
  <si>
    <t>INSTITUTO PERDIZES</t>
  </si>
  <si>
    <t>CONTRATO DE GESTÃO N.º 02/2022</t>
  </si>
  <si>
    <t>BALANÇO PATRIMONIAL DE JANEIRO/2026 (EM R$)</t>
  </si>
  <si>
    <t>JANEIRO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</si>
  <si>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</si>
  <si>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</si>
  <si>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</si>
  <si>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</si>
  <si>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</si>
  <si>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</si>
  <si>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</si>
  <si>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</si>
  <si>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</si>
  <si>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</si>
  <si>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</si>
  <si>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</si>
  <si>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</si>
  <si>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</si>
  <si>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</si>
  <si>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</si>
  <si>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</si>
  <si>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</si>
  <si>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</si>
  <si>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DEMONSTRAÇÃO DO RESULTADO DE JANEIRO/2026 (R$)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</si>
  <si>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</si>
  <si>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</si>
  <si>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</si>
  <si>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</si>
  <si>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</si>
  <si>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</si>
  <si>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</si>
  <si>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</si>
  <si>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</si>
  <si>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</si>
  <si>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</si>
  <si>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</si>
  <si>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PERDAS DIVERSAS</t>
  </si>
  <si>
    <t>OUTRAS DESPESAS</t>
  </si>
  <si>
    <t>RESULTADO OPERACIONAL</t>
  </si>
  <si>
    <t>RESULTADOS FINANCEIROS LÍQUIDOS</t>
  </si>
  <si>
    <t>RECEITAS FINANCEIRAS</t>
  </si>
  <si>
    <t>INSTITUTO PERDIZES NÃO OPERACIONAL</t>
  </si>
  <si>
    <t>ESTUDOS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</si>
</sst>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43" fontId="48" fillId="0" borderId="0" applyFont="0" applyFill="0" applyBorder="0" applyAlignment="0" applyProtection="0"/>
    <xf numFmtId="166" fontId="41" fillId="0" borderId="0" applyFont="0" applyFill="0" applyBorder="0" applyAlignment="0" applyProtection="0">
      <alignment vertical="top"/>
    </xf>
  </cellStyleXfs>
  <cellXfs count="13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2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center" vertical="center" wrapText="1"/>
    </xf>
    <xf numFmtId="0" fontId="44" fillId="0" borderId="0" xfId="4" applyFont="1" applyAlignment="1">
      <alignment vertical="center" wrapText="1"/>
    </xf>
    <xf numFmtId="0" fontId="45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2" fillId="0" borderId="0" xfId="4" applyFont="1" applyAlignment="1">
      <alignment vertical="center" wrapText="1"/>
    </xf>
    <xf numFmtId="0" fontId="42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6" fillId="8" borderId="0" xfId="4" applyFont="1" applyFill="1" applyAlignment="1">
      <alignment horizontal="center" vertical="center"/>
    </xf>
    <xf numFmtId="0" fontId="47" fillId="9" borderId="0" xfId="4" applyFont="1" applyFill="1" applyAlignment="1">
      <alignment vertical="center"/>
    </xf>
    <xf numFmtId="3" fontId="47" fillId="9" borderId="0" xfId="5" applyNumberFormat="1" applyFont="1" applyFill="1" applyAlignment="1">
      <alignment horizontal="right" vertical="center"/>
    </xf>
    <xf numFmtId="0" fontId="49" fillId="0" borderId="0" xfId="4" applyFont="1" applyAlignment="1">
      <alignment vertical="center"/>
    </xf>
    <xf numFmtId="0" fontId="47" fillId="10" borderId="0" xfId="4" applyFont="1" applyFill="1" applyAlignment="1">
      <alignment vertical="center"/>
    </xf>
    <xf numFmtId="3" fontId="47" fillId="10" borderId="0" xfId="5" applyNumberFormat="1" applyFont="1" applyFill="1" applyAlignment="1">
      <alignment horizontal="right" vertical="center"/>
    </xf>
    <xf numFmtId="0" fontId="49" fillId="0" borderId="0" xfId="4" applyFont="1" applyAlignment="1">
      <alignment horizontal="left" vertical="center" indent="1"/>
    </xf>
    <xf numFmtId="3" fontId="49" fillId="0" borderId="0" xfId="5" applyNumberFormat="1" applyFont="1" applyFill="1" applyAlignment="1">
      <alignment horizontal="right" vertical="center"/>
    </xf>
    <xf numFmtId="0" fontId="50" fillId="0" borderId="0" xfId="4" applyFont="1" applyAlignment="1">
      <alignment vertical="center"/>
    </xf>
    <xf numFmtId="4" fontId="43" fillId="0" borderId="0" xfId="4" applyNumberFormat="1" applyFont="1" applyAlignment="1">
      <alignment vertical="center"/>
    </xf>
    <xf numFmtId="0" fontId="46" fillId="0" borderId="0" xfId="4" applyFont="1" applyAlignment="1">
      <alignment horizontal="center" vertical="center"/>
    </xf>
    <xf numFmtId="166" fontId="49" fillId="0" borderId="0" xfId="6" applyFont="1" applyAlignment="1">
      <alignment vertical="center"/>
    </xf>
    <xf numFmtId="3" fontId="49" fillId="0" borderId="0" xfId="5" applyNumberFormat="1" applyFont="1" applyAlignment="1">
      <alignment horizontal="right" vertical="center"/>
    </xf>
    <xf numFmtId="166" fontId="49" fillId="0" borderId="0" xfId="6" applyFont="1" applyFill="1" applyAlignment="1">
      <alignment vertical="center"/>
    </xf>
    <xf numFmtId="43" fontId="49" fillId="0" borderId="0" xfId="4" applyNumberFormat="1" applyFont="1" applyAlignment="1">
      <alignment vertical="center"/>
    </xf>
    <xf numFmtId="0" fontId="49" fillId="0" borderId="0" xfId="4" applyFont="1" applyAlignment="1">
      <alignment horizontal="left" vertical="center" indent="2"/>
    </xf>
    <xf numFmtId="0" fontId="49" fillId="11" borderId="0" xfId="4" applyFont="1" applyFill="1" applyAlignment="1">
      <alignment horizontal="left" vertical="center" indent="2"/>
    </xf>
    <xf numFmtId="3" fontId="49" fillId="11" borderId="0" xfId="5" applyNumberFormat="1" applyFont="1" applyFill="1" applyAlignment="1">
      <alignment horizontal="right" vertical="center"/>
    </xf>
    <xf numFmtId="3" fontId="49" fillId="0" borderId="0" xfId="6" applyNumberFormat="1" applyFont="1" applyAlignment="1">
      <alignment horizontal="right" vertical="center"/>
    </xf>
    <xf numFmtId="0" fontId="47" fillId="0" borderId="0" xfId="4" applyFont="1" applyAlignment="1">
      <alignment vertical="center"/>
    </xf>
    <xf numFmtId="3" fontId="47" fillId="0" borderId="0" xfId="5" applyNumberFormat="1" applyFont="1" applyFill="1" applyAlignment="1">
      <alignment horizontal="right" vertical="center"/>
    </xf>
    <xf numFmtId="0" fontId="47" fillId="12" borderId="0" xfId="4" applyFont="1" applyFill="1" applyAlignment="1">
      <alignment vertical="center"/>
    </xf>
    <xf numFmtId="3" fontId="47" fillId="12" borderId="0" xfId="5" applyNumberFormat="1" applyFont="1" applyFill="1" applyAlignment="1">
      <alignment horizontal="right" vertical="center"/>
    </xf>
    <xf numFmtId="0" fontId="51" fillId="13" borderId="0" xfId="4" applyFont="1" applyFill="1" applyAlignment="1">
      <alignment vertical="center"/>
    </xf>
    <xf numFmtId="3" fontId="51" fillId="13" borderId="0" xfId="5" applyNumberFormat="1" applyFont="1" applyFill="1" applyAlignment="1">
      <alignment horizontal="right" vertical="center"/>
    </xf>
    <xf numFmtId="0" fontId="52" fillId="0" borderId="0" xfId="4" applyFont="1" applyAlignment="1">
      <alignment horizontal="center" vertical="center"/>
    </xf>
  </cellXfs>
  <cellStyles count="7">
    <cellStyle name="Normal" xfId="0" builtinId="0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E0B05086-596B-49B1-8BD3-AD58E850C5C5}"/>
    <cellStyle name="Vírgula 3" xfId="6" xr:uid="{D05113E2-774F-4113-BA8F-B77F43751177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0</xdr:colOff>
      <xdr:row>0</xdr:row>
      <xdr:rowOff>461787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97F03B-2FA4-4CCA-A30A-5C65243C5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95999" cy="461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0</xdr:colOff>
      <xdr:row>0</xdr:row>
      <xdr:rowOff>571501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7FBB8B-936D-4D72-980E-8EFD31D36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372349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22411</xdr:colOff>
      <xdr:row>0</xdr:row>
      <xdr:rowOff>504265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A28CDD-1C2D-4929-AB5F-F1E7B10E4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7611" cy="5042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0</xdr:row>
      <xdr:rowOff>493059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1D34BC-68EE-48E9-A43A-E7003D40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19850" cy="493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2803073</xdr:colOff>
      <xdr:row>0</xdr:row>
      <xdr:rowOff>644684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9DD9BA-53A1-49A4-BFB7-78B29F96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"/>
          <a:ext cx="7211786" cy="644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47622</xdr:colOff>
      <xdr:row>0</xdr:row>
      <xdr:rowOff>0</xdr:rowOff>
    </xdr:from>
    <xdr:to>
      <xdr:col>3</xdr:col>
      <xdr:colOff>0</xdr:colOff>
      <xdr:row>1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FA752-67AB-4C75-8C36-999077B0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2" y="0"/>
          <a:ext cx="7898949" cy="6242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27210</xdr:colOff>
      <xdr:row>0</xdr:row>
      <xdr:rowOff>2</xdr:rowOff>
    </xdr:from>
    <xdr:to>
      <xdr:col>1</xdr:col>
      <xdr:colOff>2884713</xdr:colOff>
      <xdr:row>1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45A9D-3F54-426C-9163-FA1E6598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0" y="2"/>
          <a:ext cx="7688039" cy="693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Controladoria/Projetos%20Controladoria/Subven&#231;&#245;es/HC-PERDIZES/Presta&#231;&#227;o%20de%20Contas%20-%20HC%20x%20Perdizes/2026/1%20-%20Janeiro26/Arquivos%20Contabilidade/01_JANEIRO%2026_Oficial_Cont_Operacional.xlsx" TargetMode="External"/><Relationship Id="rId2" Type="http://schemas.openxmlformats.org/officeDocument/2006/relationships/externalLinkPath" Target="file:///O:\Controladoria\Projetos%20Controladoria\Subven&#231;&#245;es\HC-PERDIZES\Presta&#231;&#227;o%20de%20Contas%20-%20HC%20x%20Perdizes\2026\1%20-%20Janeiro26\Arquivos%20Contabilidade\01_JANEIRO%2026_Oficial_Cont_Operacional.xlsx" TargetMode="External"/><Relationship Id="rId1" Type="http://schemas.openxmlformats.org/officeDocument/2006/relationships/externalLinkPath" Target="/Controladoria/Projetos%20Controladoria/Subven&#231;&#245;es/HC-PERDIZES/Presta&#231;&#227;o%20de%20Contas%20-%20HC%20x%20Perdizes/2026/1%20-%20Janeiro26/Arquivos%20Contabilidade/01_JANEIRO%2026_Oficial_Cont_Oper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ço"/>
      <sheetName val="D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92" t="s">
        <v>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42" customHeight="1" x14ac:dyDescent="0.25">
      <c r="A2" s="93" t="s">
        <v>46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30" customHeight="1" x14ac:dyDescent="0.25">
      <c r="A3" s="94" t="s">
        <v>45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35E3-2D5E-4E6D-AFB6-7A42F1AD9B6D}">
  <dimension ref="A1:D27"/>
  <sheetViews>
    <sheetView showGridLines="0" tabSelected="1" zoomScale="85" zoomScaleNormal="85" workbookViewId="0">
      <selection activeCell="H23" sqref="H23"/>
    </sheetView>
  </sheetViews>
  <sheetFormatPr defaultColWidth="6.85546875" defaultRowHeight="15" customHeight="1" x14ac:dyDescent="0.25"/>
  <cols>
    <col min="1" max="1" width="59.28515625" style="114" customWidth="1"/>
    <col min="2" max="2" width="32.140625" style="114" customWidth="1"/>
    <col min="3" max="16384" width="6.85546875" style="114"/>
  </cols>
  <sheetData>
    <row r="1" spans="1:4" s="98" customFormat="1" ht="50.1" customHeight="1" x14ac:dyDescent="0.25"/>
    <row r="2" spans="1:4" s="101" customFormat="1" ht="24.95" customHeight="1" x14ac:dyDescent="0.25">
      <c r="A2" s="99" t="s">
        <v>51</v>
      </c>
      <c r="B2" s="99"/>
      <c r="C2" s="100"/>
      <c r="D2" s="100"/>
    </row>
    <row r="3" spans="1:4" s="101" customFormat="1" ht="24.95" customHeight="1" x14ac:dyDescent="0.25">
      <c r="A3" s="102" t="s">
        <v>52</v>
      </c>
      <c r="B3" s="102"/>
      <c r="C3" s="103"/>
      <c r="D3" s="103"/>
    </row>
    <row r="4" spans="1:4" s="101" customFormat="1" ht="15" customHeight="1" x14ac:dyDescent="0.25">
      <c r="A4" s="97" t="s">
        <v>53</v>
      </c>
      <c r="B4" s="97"/>
      <c r="C4" s="104"/>
      <c r="D4" s="104"/>
    </row>
    <row r="5" spans="1:4" s="101" customFormat="1" ht="24.95" customHeight="1" x14ac:dyDescent="0.25">
      <c r="A5" s="105"/>
      <c r="B5" s="105"/>
    </row>
    <row r="6" spans="1:4" s="101" customFormat="1" ht="24.95" customHeight="1" x14ac:dyDescent="0.25">
      <c r="A6" s="105"/>
      <c r="B6" s="106" t="s">
        <v>54</v>
      </c>
    </row>
    <row r="7" spans="1:4" s="98" customFormat="1" ht="24.95" customHeight="1" x14ac:dyDescent="0.25"/>
    <row r="8" spans="1:4" s="109" customFormat="1" ht="24.95" customHeight="1" x14ac:dyDescent="0.25">
      <c r="A8" s="107" t="s">
        <v>55</v>
      </c>
      <c r="B8" s="108">
        <f t="shared" ref="B8" si="0">B9+B15</f>
        <v>12771553.639999999</v>
      </c>
    </row>
    <row r="9" spans="1:4" s="109" customFormat="1" ht="24.95" customHeight="1" x14ac:dyDescent="0.25">
      <c r="A9" s="110" t="s">
        <v>56</v>
      </c>
      <c r="B9" s="111">
        <f t="shared" ref="B9" si="1">SUM(B10:B14)</f>
        <v>11014775.119999999</v>
      </c>
    </row>
    <row r="10" spans="1:4" s="109" customFormat="1" ht="24.95" customHeight="1" x14ac:dyDescent="0.25">
      <c r="A10" s="112" t="s">
        <v>57</v>
      </c>
      <c r="B10" s="113">
        <v>9300584.620000001</v>
      </c>
    </row>
    <row r="11" spans="1:4" s="109" customFormat="1" ht="24.95" customHeight="1" x14ac:dyDescent="0.25">
      <c r="A11" s="112" t="s">
        <v>58</v>
      </c>
      <c r="B11" s="113">
        <v>162472.11999999933</v>
      </c>
    </row>
    <row r="12" spans="1:4" s="109" customFormat="1" ht="24.95" customHeight="1" x14ac:dyDescent="0.25">
      <c r="A12" s="112" t="s">
        <v>59</v>
      </c>
      <c r="B12" s="113">
        <v>1059669.58</v>
      </c>
    </row>
    <row r="13" spans="1:4" s="109" customFormat="1" ht="24.95" customHeight="1" x14ac:dyDescent="0.25">
      <c r="A13" s="112" t="s">
        <v>60</v>
      </c>
      <c r="B13" s="113">
        <v>37423.68</v>
      </c>
    </row>
    <row r="14" spans="1:4" s="109" customFormat="1" ht="24.95" customHeight="1" x14ac:dyDescent="0.25">
      <c r="A14" s="112" t="s">
        <v>61</v>
      </c>
      <c r="B14" s="113">
        <v>454625.12000000005</v>
      </c>
    </row>
    <row r="15" spans="1:4" s="109" customFormat="1" ht="24.95" customHeight="1" x14ac:dyDescent="0.25">
      <c r="A15" s="110" t="s">
        <v>62</v>
      </c>
      <c r="B15" s="111">
        <f t="shared" ref="B15" si="2">B16</f>
        <v>1756778.52</v>
      </c>
    </row>
    <row r="16" spans="1:4" s="109" customFormat="1" ht="24.95" customHeight="1" x14ac:dyDescent="0.25">
      <c r="A16" s="112" t="s">
        <v>63</v>
      </c>
      <c r="B16" s="113">
        <v>1756778.52</v>
      </c>
    </row>
    <row r="17" spans="1:2" s="109" customFormat="1" ht="24.95" customHeight="1" x14ac:dyDescent="0.25">
      <c r="A17" s="107" t="s">
        <v>64</v>
      </c>
      <c r="B17" s="108">
        <f t="shared" ref="B17" si="3">B18+B24+B25</f>
        <v>12771553.879999999</v>
      </c>
    </row>
    <row r="18" spans="1:2" s="109" customFormat="1" ht="24.95" customHeight="1" x14ac:dyDescent="0.25">
      <c r="A18" s="110" t="s">
        <v>56</v>
      </c>
      <c r="B18" s="111">
        <f t="shared" ref="B18" si="4">SUM(B19:B23)</f>
        <v>11895396.199999999</v>
      </c>
    </row>
    <row r="19" spans="1:2" s="109" customFormat="1" ht="24.95" customHeight="1" x14ac:dyDescent="0.25">
      <c r="A19" s="112" t="s">
        <v>65</v>
      </c>
      <c r="B19" s="113">
        <v>496514.78000000009</v>
      </c>
    </row>
    <row r="20" spans="1:2" s="109" customFormat="1" ht="24.95" customHeight="1" x14ac:dyDescent="0.25">
      <c r="A20" s="112" t="s">
        <v>66</v>
      </c>
      <c r="B20" s="113">
        <v>215551.96000000043</v>
      </c>
    </row>
    <row r="21" spans="1:2" s="109" customFormat="1" ht="24.95" customHeight="1" x14ac:dyDescent="0.25">
      <c r="A21" s="112" t="s">
        <v>67</v>
      </c>
      <c r="B21" s="113">
        <v>9711067.8499999996</v>
      </c>
    </row>
    <row r="22" spans="1:2" s="109" customFormat="1" ht="24.95" customHeight="1" x14ac:dyDescent="0.25">
      <c r="A22" s="112" t="s">
        <v>68</v>
      </c>
      <c r="B22" s="113">
        <v>1098073.6099999999</v>
      </c>
    </row>
    <row r="23" spans="1:2" s="109" customFormat="1" ht="24.95" customHeight="1" x14ac:dyDescent="0.25">
      <c r="A23" s="112" t="s">
        <v>69</v>
      </c>
      <c r="B23" s="113">
        <v>374188</v>
      </c>
    </row>
    <row r="24" spans="1:2" s="109" customFormat="1" ht="24.95" customHeight="1" x14ac:dyDescent="0.25">
      <c r="A24" s="110" t="s">
        <v>70</v>
      </c>
      <c r="B24" s="111">
        <v>0</v>
      </c>
    </row>
    <row r="25" spans="1:2" s="109" customFormat="1" ht="24.95" customHeight="1" x14ac:dyDescent="0.25">
      <c r="A25" s="110" t="s">
        <v>71</v>
      </c>
      <c r="B25" s="111">
        <f t="shared" ref="B25" si="5">SUM(B26:B27)</f>
        <v>876157.67999999912</v>
      </c>
    </row>
    <row r="26" spans="1:2" s="109" customFormat="1" ht="24.95" customHeight="1" x14ac:dyDescent="0.25">
      <c r="A26" s="112" t="s">
        <v>72</v>
      </c>
      <c r="B26" s="113">
        <v>502108.93</v>
      </c>
    </row>
    <row r="27" spans="1:2" s="109" customFormat="1" ht="24.95" customHeight="1" x14ac:dyDescent="0.25">
      <c r="A27" s="112" t="s">
        <v>73</v>
      </c>
      <c r="B27" s="113">
        <v>374048.74999999913</v>
      </c>
    </row>
  </sheetData>
  <mergeCells count="3">
    <mergeCell ref="A2:B2"/>
    <mergeCell ref="A3:B3"/>
    <mergeCell ref="A4:B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4F41-46D7-40B8-B5F1-37E3EE569F9A}">
  <sheetPr>
    <pageSetUpPr fitToPage="1"/>
  </sheetPr>
  <dimension ref="A1:H35"/>
  <sheetViews>
    <sheetView showGridLines="0" zoomScale="85" zoomScaleNormal="85" workbookViewId="0">
      <selection activeCell="P19" sqref="P19"/>
    </sheetView>
  </sheetViews>
  <sheetFormatPr defaultColWidth="6.85546875" defaultRowHeight="15" customHeight="1" x14ac:dyDescent="0.25"/>
  <cols>
    <col min="1" max="1" width="64.42578125" style="98" customWidth="1"/>
    <col min="2" max="2" width="22.5703125" style="98" customWidth="1"/>
    <col min="3" max="3" width="23.5703125" style="98" customWidth="1"/>
    <col min="4" max="5" width="6.85546875" style="98"/>
    <col min="6" max="6" width="10.28515625" style="98" bestFit="1" customWidth="1"/>
    <col min="7" max="16384" width="6.85546875" style="98"/>
  </cols>
  <sheetData>
    <row r="1" spans="1:8" ht="52.5" customHeight="1" x14ac:dyDescent="0.25"/>
    <row r="2" spans="1:8" s="101" customFormat="1" ht="24.95" customHeight="1" x14ac:dyDescent="0.25">
      <c r="A2" s="99" t="s">
        <v>51</v>
      </c>
      <c r="B2" s="99"/>
      <c r="C2" s="99"/>
      <c r="D2" s="100"/>
      <c r="E2" s="100"/>
      <c r="F2" s="100"/>
    </row>
    <row r="3" spans="1:8" s="101" customFormat="1" ht="24.95" customHeight="1" x14ac:dyDescent="0.25">
      <c r="A3" s="102" t="s">
        <v>52</v>
      </c>
      <c r="B3" s="102"/>
      <c r="C3" s="102"/>
      <c r="D3" s="103"/>
      <c r="E3" s="103"/>
      <c r="F3" s="103"/>
    </row>
    <row r="4" spans="1:8" s="101" customFormat="1" ht="15" customHeight="1" x14ac:dyDescent="0.25">
      <c r="A4" s="102" t="s">
        <v>74</v>
      </c>
      <c r="B4" s="102"/>
      <c r="C4" s="102"/>
      <c r="D4" s="103"/>
      <c r="E4" s="103"/>
      <c r="F4" s="103"/>
      <c r="G4" s="103"/>
      <c r="H4" s="103"/>
    </row>
    <row r="5" spans="1:8" s="101" customFormat="1" ht="24.95" customHeight="1" x14ac:dyDescent="0.25">
      <c r="A5" s="105"/>
      <c r="B5" s="105"/>
      <c r="C5" s="105"/>
      <c r="D5" s="103"/>
      <c r="E5" s="103"/>
      <c r="F5" s="103"/>
      <c r="G5" s="103"/>
      <c r="H5" s="103"/>
    </row>
    <row r="6" spans="1:8" ht="24.95" customHeight="1" x14ac:dyDescent="0.25">
      <c r="A6" s="115"/>
      <c r="B6" s="106" t="s">
        <v>54</v>
      </c>
      <c r="C6" s="106" t="s">
        <v>31</v>
      </c>
    </row>
    <row r="7" spans="1:8" ht="24.95" customHeight="1" x14ac:dyDescent="0.25">
      <c r="A7" s="115"/>
      <c r="B7" s="116"/>
    </row>
    <row r="8" spans="1:8" s="109" customFormat="1" ht="24.95" customHeight="1" x14ac:dyDescent="0.25">
      <c r="A8" s="107" t="s">
        <v>75</v>
      </c>
      <c r="B8" s="108">
        <f t="shared" ref="B8" si="0">SUM(B9:B11)</f>
        <v>9091646.1799999997</v>
      </c>
      <c r="C8" s="108">
        <f>SUM(B8:B8)</f>
        <v>9091646.1799999997</v>
      </c>
      <c r="E8" s="117"/>
    </row>
    <row r="9" spans="1:8" s="109" customFormat="1" ht="24.95" customHeight="1" x14ac:dyDescent="0.25">
      <c r="A9" s="112" t="s">
        <v>76</v>
      </c>
      <c r="B9" s="113">
        <v>9045615.9199999999</v>
      </c>
      <c r="C9" s="113">
        <f>SUM(B9:B9)</f>
        <v>9045615.9199999999</v>
      </c>
    </row>
    <row r="10" spans="1:8" s="109" customFormat="1" ht="24.95" customHeight="1" x14ac:dyDescent="0.25">
      <c r="A10" s="112" t="s">
        <v>77</v>
      </c>
      <c r="B10" s="113">
        <v>11933.91</v>
      </c>
      <c r="C10" s="113">
        <f>SUM(B10:B10)</f>
        <v>11933.91</v>
      </c>
    </row>
    <row r="11" spans="1:8" s="109" customFormat="1" ht="24.95" customHeight="1" x14ac:dyDescent="0.25">
      <c r="A11" s="112" t="s">
        <v>78</v>
      </c>
      <c r="B11" s="113">
        <v>34096.35</v>
      </c>
      <c r="C11" s="113">
        <f>SUM(B11:B11)</f>
        <v>34096.35</v>
      </c>
    </row>
    <row r="12" spans="1:8" s="109" customFormat="1" ht="24.95" customHeight="1" x14ac:dyDescent="0.25">
      <c r="A12" s="112"/>
      <c r="B12" s="118"/>
      <c r="C12" s="118"/>
      <c r="D12" s="119"/>
      <c r="E12" s="120"/>
    </row>
    <row r="13" spans="1:8" s="109" customFormat="1" ht="24.95" customHeight="1" x14ac:dyDescent="0.25">
      <c r="A13" s="107" t="s">
        <v>79</v>
      </c>
      <c r="B13" s="108">
        <f t="shared" ref="B13" si="1">SUM(B14:B22)</f>
        <v>-8824751.6400000025</v>
      </c>
      <c r="C13" s="108">
        <f t="shared" ref="C13:C22" si="2">SUM(B13:B13)</f>
        <v>-8824751.6400000025</v>
      </c>
      <c r="E13" s="117"/>
    </row>
    <row r="14" spans="1:8" s="109" customFormat="1" ht="24.95" customHeight="1" x14ac:dyDescent="0.25">
      <c r="A14" s="121" t="s">
        <v>80</v>
      </c>
      <c r="B14" s="113">
        <v>-5980245.5200000014</v>
      </c>
      <c r="C14" s="113">
        <f t="shared" si="2"/>
        <v>-5980245.5200000014</v>
      </c>
    </row>
    <row r="15" spans="1:8" s="109" customFormat="1" ht="24.95" customHeight="1" x14ac:dyDescent="0.25">
      <c r="A15" s="121" t="s">
        <v>81</v>
      </c>
      <c r="B15" s="113">
        <v>-1224925.07</v>
      </c>
      <c r="C15" s="113">
        <f t="shared" si="2"/>
        <v>-1224925.07</v>
      </c>
    </row>
    <row r="16" spans="1:8" s="109" customFormat="1" ht="24.95" customHeight="1" x14ac:dyDescent="0.25">
      <c r="A16" s="121" t="s">
        <v>82</v>
      </c>
      <c r="B16" s="113">
        <v>-910294.53</v>
      </c>
      <c r="C16" s="113">
        <f t="shared" si="2"/>
        <v>-910294.53</v>
      </c>
    </row>
    <row r="17" spans="1:3" s="109" customFormat="1" ht="24.95" customHeight="1" x14ac:dyDescent="0.25">
      <c r="A17" s="121" t="s">
        <v>83</v>
      </c>
      <c r="B17" s="113">
        <v>-86606.069999999992</v>
      </c>
      <c r="C17" s="113">
        <f t="shared" si="2"/>
        <v>-86606.069999999992</v>
      </c>
    </row>
    <row r="18" spans="1:3" s="109" customFormat="1" ht="24.95" customHeight="1" x14ac:dyDescent="0.25">
      <c r="A18" s="121" t="s">
        <v>84</v>
      </c>
      <c r="B18" s="113">
        <v>-69697.599999999991</v>
      </c>
      <c r="C18" s="113">
        <f t="shared" si="2"/>
        <v>-69697.599999999991</v>
      </c>
    </row>
    <row r="19" spans="1:3" s="109" customFormat="1" ht="24.95" customHeight="1" x14ac:dyDescent="0.25">
      <c r="A19" s="121" t="s">
        <v>85</v>
      </c>
      <c r="B19" s="113">
        <v>-250580.93000000002</v>
      </c>
      <c r="C19" s="113">
        <f t="shared" si="2"/>
        <v>-250580.93000000002</v>
      </c>
    </row>
    <row r="20" spans="1:3" s="109" customFormat="1" ht="24.95" customHeight="1" x14ac:dyDescent="0.25">
      <c r="A20" s="121" t="s">
        <v>86</v>
      </c>
      <c r="B20" s="113">
        <v>-20951.580000000002</v>
      </c>
      <c r="C20" s="113">
        <f t="shared" si="2"/>
        <v>-20951.580000000002</v>
      </c>
    </row>
    <row r="21" spans="1:3" s="109" customFormat="1" ht="24.95" hidden="1" customHeight="1" x14ac:dyDescent="0.25">
      <c r="A21" s="122" t="s">
        <v>87</v>
      </c>
      <c r="B21" s="123">
        <v>0</v>
      </c>
      <c r="C21" s="123">
        <f t="shared" si="2"/>
        <v>0</v>
      </c>
    </row>
    <row r="22" spans="1:3" s="109" customFormat="1" ht="24.95" customHeight="1" x14ac:dyDescent="0.25">
      <c r="A22" s="121" t="s">
        <v>88</v>
      </c>
      <c r="B22" s="113">
        <v>-281450.33999999997</v>
      </c>
      <c r="C22" s="113">
        <f t="shared" si="2"/>
        <v>-281450.33999999997</v>
      </c>
    </row>
    <row r="23" spans="1:3" s="109" customFormat="1" ht="24.95" customHeight="1" x14ac:dyDescent="0.25">
      <c r="A23" s="112"/>
      <c r="B23" s="124"/>
      <c r="C23" s="124"/>
    </row>
    <row r="24" spans="1:3" s="109" customFormat="1" ht="24.95" customHeight="1" x14ac:dyDescent="0.25">
      <c r="A24" s="107" t="s">
        <v>89</v>
      </c>
      <c r="B24" s="108">
        <f>B8+B13</f>
        <v>266894.53999999724</v>
      </c>
      <c r="C24" s="108">
        <f>C8+C13</f>
        <v>266894.53999999724</v>
      </c>
    </row>
    <row r="25" spans="1:3" s="109" customFormat="1" ht="24.95" customHeight="1" x14ac:dyDescent="0.25">
      <c r="A25" s="125"/>
      <c r="B25" s="126"/>
      <c r="C25" s="126"/>
    </row>
    <row r="26" spans="1:3" s="109" customFormat="1" ht="24.95" customHeight="1" x14ac:dyDescent="0.25">
      <c r="A26" s="127" t="s">
        <v>90</v>
      </c>
      <c r="B26" s="128">
        <f t="shared" ref="B26" si="3">SUM(B27:B27)</f>
        <v>107154.21000000002</v>
      </c>
      <c r="C26" s="128">
        <f>SUM(C27:C27)</f>
        <v>107154.21000000002</v>
      </c>
    </row>
    <row r="27" spans="1:3" s="109" customFormat="1" ht="24.95" customHeight="1" x14ac:dyDescent="0.25">
      <c r="A27" s="112" t="s">
        <v>91</v>
      </c>
      <c r="B27" s="113">
        <v>107154.21000000002</v>
      </c>
      <c r="C27" s="113">
        <f>SUM(B27:B27)</f>
        <v>107154.21000000002</v>
      </c>
    </row>
    <row r="28" spans="1:3" s="109" customFormat="1" ht="24.95" customHeight="1" x14ac:dyDescent="0.25">
      <c r="A28" s="112"/>
      <c r="B28" s="118"/>
      <c r="C28" s="118"/>
    </row>
    <row r="29" spans="1:3" s="109" customFormat="1" ht="24.95" customHeight="1" x14ac:dyDescent="0.25">
      <c r="A29" s="129" t="s">
        <v>73</v>
      </c>
      <c r="B29" s="130">
        <f>B24+B26</f>
        <v>374048.74999999726</v>
      </c>
      <c r="C29" s="130">
        <f>C24+C26</f>
        <v>374048.74999999726</v>
      </c>
    </row>
    <row r="30" spans="1:3" s="109" customFormat="1" ht="15" customHeight="1" x14ac:dyDescent="0.25"/>
    <row r="31" spans="1:3" s="109" customFormat="1" ht="15" customHeight="1" x14ac:dyDescent="0.25"/>
    <row r="32" spans="1:3" s="109" customFormat="1" ht="15" customHeight="1" x14ac:dyDescent="0.25"/>
    <row r="33" spans="2:2" s="109" customFormat="1" ht="15" customHeight="1" x14ac:dyDescent="0.25"/>
    <row r="34" spans="2:2" ht="15" customHeight="1" x14ac:dyDescent="0.25">
      <c r="B34" s="109"/>
    </row>
    <row r="35" spans="2:2" ht="15" customHeight="1" x14ac:dyDescent="0.25">
      <c r="B35" s="109"/>
    </row>
  </sheetData>
  <mergeCells count="3">
    <mergeCell ref="A2:C2"/>
    <mergeCell ref="A3:C3"/>
    <mergeCell ref="A4:C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portrait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4BB6-8C15-48FC-B44D-4CF7429EEB92}">
  <sheetPr>
    <pageSetUpPr fitToPage="1"/>
  </sheetPr>
  <dimension ref="A1:D29"/>
  <sheetViews>
    <sheetView showGridLines="0" zoomScale="85" zoomScaleNormal="85" workbookViewId="0">
      <selection activeCell="F25" sqref="F25"/>
    </sheetView>
  </sheetViews>
  <sheetFormatPr defaultColWidth="6.85546875" defaultRowHeight="15" customHeight="1" x14ac:dyDescent="0.25"/>
  <cols>
    <col min="1" max="2" width="54.85546875" style="114" customWidth="1"/>
    <col min="3" max="16384" width="6.85546875" style="114"/>
  </cols>
  <sheetData>
    <row r="1" spans="1:4" s="98" customFormat="1" ht="50.1" customHeight="1" x14ac:dyDescent="0.25"/>
    <row r="2" spans="1:4" s="101" customFormat="1" ht="24.95" customHeight="1" x14ac:dyDescent="0.25">
      <c r="A2" s="99" t="s">
        <v>92</v>
      </c>
      <c r="B2" s="99"/>
      <c r="C2" s="100"/>
      <c r="D2" s="100"/>
    </row>
    <row r="3" spans="1:4" s="101" customFormat="1" ht="24.95" customHeight="1" x14ac:dyDescent="0.25">
      <c r="A3" s="102" t="s">
        <v>52</v>
      </c>
      <c r="B3" s="102"/>
      <c r="C3" s="103"/>
      <c r="D3" s="103"/>
    </row>
    <row r="4" spans="1:4" s="101" customFormat="1" ht="24.95" customHeight="1" x14ac:dyDescent="0.25">
      <c r="A4" s="102" t="s">
        <v>53</v>
      </c>
      <c r="B4" s="102"/>
      <c r="C4" s="103"/>
      <c r="D4" s="103"/>
    </row>
    <row r="5" spans="1:4" s="101" customFormat="1" x14ac:dyDescent="0.25">
      <c r="A5" s="105"/>
      <c r="B5" s="105"/>
    </row>
    <row r="6" spans="1:4" s="98" customFormat="1" ht="10.5" x14ac:dyDescent="0.25">
      <c r="B6" s="106" t="s">
        <v>54</v>
      </c>
    </row>
    <row r="7" spans="1:4" s="98" customFormat="1" ht="10.5" x14ac:dyDescent="0.25">
      <c r="B7" s="116"/>
    </row>
    <row r="8" spans="1:4" s="109" customFormat="1" ht="24.95" customHeight="1" x14ac:dyDescent="0.25">
      <c r="A8" s="107" t="s">
        <v>55</v>
      </c>
      <c r="B8" s="108">
        <v>38237.42</v>
      </c>
    </row>
    <row r="9" spans="1:4" s="109" customFormat="1" ht="24.95" customHeight="1" x14ac:dyDescent="0.25">
      <c r="A9" s="110" t="s">
        <v>56</v>
      </c>
      <c r="B9" s="111">
        <v>38237.42</v>
      </c>
    </row>
    <row r="10" spans="1:4" s="109" customFormat="1" ht="24.95" customHeight="1" x14ac:dyDescent="0.25">
      <c r="A10" s="112" t="s">
        <v>57</v>
      </c>
      <c r="B10" s="113">
        <v>0</v>
      </c>
    </row>
    <row r="11" spans="1:4" s="109" customFormat="1" ht="24.95" customHeight="1" x14ac:dyDescent="0.25">
      <c r="A11" s="112" t="s">
        <v>58</v>
      </c>
      <c r="B11" s="113">
        <v>0</v>
      </c>
    </row>
    <row r="12" spans="1:4" s="109" customFormat="1" ht="24.95" customHeight="1" x14ac:dyDescent="0.25">
      <c r="A12" s="112" t="s">
        <v>59</v>
      </c>
      <c r="B12" s="113">
        <v>0</v>
      </c>
    </row>
    <row r="13" spans="1:4" s="109" customFormat="1" ht="24.95" customHeight="1" x14ac:dyDescent="0.25">
      <c r="A13" s="112" t="s">
        <v>60</v>
      </c>
      <c r="B13" s="113">
        <v>0</v>
      </c>
    </row>
    <row r="14" spans="1:4" s="109" customFormat="1" ht="24.95" customHeight="1" x14ac:dyDescent="0.25">
      <c r="A14" s="112" t="s">
        <v>61</v>
      </c>
      <c r="B14" s="113">
        <v>38237.42</v>
      </c>
    </row>
    <row r="15" spans="1:4" s="109" customFormat="1" ht="24.95" customHeight="1" x14ac:dyDescent="0.25">
      <c r="A15" s="110" t="s">
        <v>62</v>
      </c>
      <c r="B15" s="111">
        <v>0</v>
      </c>
    </row>
    <row r="16" spans="1:4" s="109" customFormat="1" ht="24.95" customHeight="1" x14ac:dyDescent="0.25">
      <c r="A16" s="112" t="s">
        <v>63</v>
      </c>
      <c r="B16" s="113">
        <v>0</v>
      </c>
    </row>
    <row r="17" spans="1:2" s="109" customFormat="1" ht="24.95" customHeight="1" x14ac:dyDescent="0.25">
      <c r="A17" s="107" t="s">
        <v>64</v>
      </c>
      <c r="B17" s="108">
        <v>38237.42</v>
      </c>
    </row>
    <row r="18" spans="1:2" s="109" customFormat="1" ht="24.95" customHeight="1" x14ac:dyDescent="0.25">
      <c r="A18" s="110" t="s">
        <v>56</v>
      </c>
      <c r="B18" s="111">
        <v>0</v>
      </c>
    </row>
    <row r="19" spans="1:2" s="109" customFormat="1" ht="24.95" customHeight="1" x14ac:dyDescent="0.25">
      <c r="A19" s="112" t="s">
        <v>65</v>
      </c>
      <c r="B19" s="113">
        <v>0</v>
      </c>
    </row>
    <row r="20" spans="1:2" s="109" customFormat="1" ht="24.95" customHeight="1" x14ac:dyDescent="0.25">
      <c r="A20" s="112" t="s">
        <v>66</v>
      </c>
      <c r="B20" s="113">
        <v>0</v>
      </c>
    </row>
    <row r="21" spans="1:2" s="109" customFormat="1" ht="24.95" customHeight="1" x14ac:dyDescent="0.25">
      <c r="A21" s="112" t="s">
        <v>67</v>
      </c>
      <c r="B21" s="113">
        <v>0</v>
      </c>
    </row>
    <row r="22" spans="1:2" s="109" customFormat="1" ht="24.95" customHeight="1" x14ac:dyDescent="0.25">
      <c r="A22" s="112" t="s">
        <v>68</v>
      </c>
      <c r="B22" s="113">
        <v>0</v>
      </c>
    </row>
    <row r="23" spans="1:2" s="109" customFormat="1" ht="24.95" customHeight="1" x14ac:dyDescent="0.25">
      <c r="A23" s="112" t="s">
        <v>69</v>
      </c>
      <c r="B23" s="113">
        <v>0</v>
      </c>
    </row>
    <row r="24" spans="1:2" s="109" customFormat="1" ht="24.95" customHeight="1" x14ac:dyDescent="0.25">
      <c r="A24" s="110" t="s">
        <v>70</v>
      </c>
      <c r="B24" s="111">
        <v>0</v>
      </c>
    </row>
    <row r="25" spans="1:2" s="109" customFormat="1" ht="24.95" customHeight="1" x14ac:dyDescent="0.25">
      <c r="A25" s="110" t="s">
        <v>71</v>
      </c>
      <c r="B25" s="111">
        <v>38237.42</v>
      </c>
    </row>
    <row r="26" spans="1:2" s="109" customFormat="1" ht="24.95" customHeight="1" x14ac:dyDescent="0.25">
      <c r="A26" s="112" t="s">
        <v>72</v>
      </c>
      <c r="B26" s="113">
        <v>37889.64</v>
      </c>
    </row>
    <row r="27" spans="1:2" s="109" customFormat="1" ht="24.95" customHeight="1" x14ac:dyDescent="0.25">
      <c r="A27" s="112" t="s">
        <v>73</v>
      </c>
      <c r="B27" s="113">
        <v>347.78000000000003</v>
      </c>
    </row>
    <row r="29" spans="1:2" ht="14.25" customHeight="1" x14ac:dyDescent="0.25"/>
  </sheetData>
  <mergeCells count="3">
    <mergeCell ref="A2:B2"/>
    <mergeCell ref="A3:B3"/>
    <mergeCell ref="A4:B4"/>
  </mergeCells>
  <printOptions horizontalCentered="1"/>
  <pageMargins left="0.7" right="0.7" top="0.75" bottom="0.75" header="0.3" footer="0.3"/>
  <pageSetup paperSize="9" scale="81" orientation="portrait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FC42-70A6-410E-9E7C-488E8536B2A4}">
  <dimension ref="A1:E31"/>
  <sheetViews>
    <sheetView showGridLines="0" zoomScale="85" zoomScaleNormal="85" workbookViewId="0">
      <selection activeCell="B22" sqref="B22"/>
    </sheetView>
  </sheetViews>
  <sheetFormatPr defaultColWidth="6.85546875" defaultRowHeight="15" customHeight="1" x14ac:dyDescent="0.25"/>
  <cols>
    <col min="1" max="1" width="57.28515625" style="98" customWidth="1"/>
    <col min="2" max="2" width="18.7109375" style="98" customWidth="1"/>
    <col min="3" max="3" width="20.28515625" style="98" customWidth="1"/>
    <col min="4" max="16384" width="6.85546875" style="98"/>
  </cols>
  <sheetData>
    <row r="1" spans="1:5" ht="50.1" customHeight="1" x14ac:dyDescent="0.25"/>
    <row r="2" spans="1:5" s="101" customFormat="1" ht="24.95" customHeight="1" x14ac:dyDescent="0.25">
      <c r="A2" s="99" t="s">
        <v>92</v>
      </c>
      <c r="B2" s="99"/>
      <c r="C2" s="99"/>
      <c r="D2" s="100"/>
      <c r="E2" s="100"/>
    </row>
    <row r="3" spans="1:5" s="101" customFormat="1" ht="24.95" customHeight="1" x14ac:dyDescent="0.25">
      <c r="A3" s="102" t="s">
        <v>52</v>
      </c>
      <c r="B3" s="102"/>
      <c r="C3" s="102"/>
      <c r="D3" s="103"/>
      <c r="E3" s="103"/>
    </row>
    <row r="4" spans="1:5" s="101" customFormat="1" ht="25.5" customHeight="1" x14ac:dyDescent="0.25">
      <c r="A4" s="97" t="s">
        <v>74</v>
      </c>
      <c r="B4" s="97"/>
      <c r="C4" s="97"/>
      <c r="D4" s="104"/>
      <c r="E4" s="103"/>
    </row>
    <row r="5" spans="1:5" s="101" customFormat="1" x14ac:dyDescent="0.25">
      <c r="A5" s="105"/>
      <c r="B5" s="105"/>
      <c r="C5" s="105"/>
    </row>
    <row r="6" spans="1:5" ht="15.95" customHeight="1" x14ac:dyDescent="0.25">
      <c r="A6" s="131"/>
      <c r="B6" s="106" t="s">
        <v>54</v>
      </c>
      <c r="C6" s="106" t="s">
        <v>31</v>
      </c>
      <c r="D6" s="115"/>
    </row>
    <row r="7" spans="1:5" ht="15.95" customHeight="1" x14ac:dyDescent="0.25">
      <c r="A7" s="131"/>
      <c r="B7" s="116"/>
      <c r="C7" s="116"/>
      <c r="D7" s="115"/>
    </row>
    <row r="8" spans="1:5" s="109" customFormat="1" ht="24.95" customHeight="1" x14ac:dyDescent="0.25">
      <c r="A8" s="107" t="s">
        <v>75</v>
      </c>
      <c r="B8" s="108">
        <f t="shared" ref="B8" si="0">SUM(B9:B11)</f>
        <v>0</v>
      </c>
      <c r="C8" s="108">
        <f>SUM(B8:B8)</f>
        <v>0</v>
      </c>
    </row>
    <row r="9" spans="1:5" s="109" customFormat="1" ht="24.95" customHeight="1" x14ac:dyDescent="0.25">
      <c r="A9" s="112" t="s">
        <v>76</v>
      </c>
      <c r="B9" s="113">
        <v>0</v>
      </c>
      <c r="C9" s="113">
        <f>SUM(B9:B9)</f>
        <v>0</v>
      </c>
    </row>
    <row r="10" spans="1:5" s="109" customFormat="1" ht="24.95" customHeight="1" x14ac:dyDescent="0.25">
      <c r="A10" s="112" t="s">
        <v>93</v>
      </c>
      <c r="B10" s="113">
        <v>0</v>
      </c>
      <c r="C10" s="113">
        <f>SUM(B10:B10)</f>
        <v>0</v>
      </c>
    </row>
    <row r="11" spans="1:5" s="109" customFormat="1" ht="24.95" customHeight="1" x14ac:dyDescent="0.25">
      <c r="A11" s="112" t="s">
        <v>78</v>
      </c>
      <c r="B11" s="113">
        <v>0</v>
      </c>
      <c r="C11" s="113">
        <f>SUM(B11:B11)</f>
        <v>0</v>
      </c>
    </row>
    <row r="12" spans="1:5" s="109" customFormat="1" ht="24.95" customHeight="1" x14ac:dyDescent="0.25">
      <c r="A12" s="112"/>
      <c r="B12" s="118"/>
      <c r="C12" s="118"/>
    </row>
    <row r="13" spans="1:5" s="109" customFormat="1" ht="24.95" customHeight="1" x14ac:dyDescent="0.25">
      <c r="A13" s="107" t="s">
        <v>79</v>
      </c>
      <c r="B13" s="108">
        <f t="shared" ref="B13" si="1">SUM(B14:B20)</f>
        <v>0</v>
      </c>
      <c r="C13" s="108">
        <f>SUM(C14:C20)</f>
        <v>0</v>
      </c>
    </row>
    <row r="14" spans="1:5" s="109" customFormat="1" ht="24.95" customHeight="1" x14ac:dyDescent="0.25">
      <c r="A14" s="121" t="s">
        <v>80</v>
      </c>
      <c r="B14" s="113">
        <v>0</v>
      </c>
      <c r="C14" s="113">
        <f t="shared" ref="C14:C20" si="2">SUM(B14:B14)</f>
        <v>0</v>
      </c>
    </row>
    <row r="15" spans="1:5" s="109" customFormat="1" ht="24.95" customHeight="1" x14ac:dyDescent="0.25">
      <c r="A15" s="121" t="s">
        <v>81</v>
      </c>
      <c r="B15" s="113">
        <v>0</v>
      </c>
      <c r="C15" s="113">
        <f t="shared" si="2"/>
        <v>0</v>
      </c>
    </row>
    <row r="16" spans="1:5" s="109" customFormat="1" ht="24.95" customHeight="1" x14ac:dyDescent="0.25">
      <c r="A16" s="121" t="s">
        <v>82</v>
      </c>
      <c r="B16" s="113">
        <v>0</v>
      </c>
      <c r="C16" s="113">
        <f t="shared" si="2"/>
        <v>0</v>
      </c>
    </row>
    <row r="17" spans="1:3" s="109" customFormat="1" ht="24.95" customHeight="1" x14ac:dyDescent="0.25">
      <c r="A17" s="121" t="s">
        <v>85</v>
      </c>
      <c r="B17" s="113">
        <v>0</v>
      </c>
      <c r="C17" s="113">
        <f t="shared" si="2"/>
        <v>0</v>
      </c>
    </row>
    <row r="18" spans="1:3" s="109" customFormat="1" ht="24.95" customHeight="1" x14ac:dyDescent="0.25">
      <c r="A18" s="121" t="s">
        <v>83</v>
      </c>
      <c r="B18" s="113">
        <v>0</v>
      </c>
      <c r="C18" s="113">
        <f t="shared" si="2"/>
        <v>0</v>
      </c>
    </row>
    <row r="19" spans="1:3" s="109" customFormat="1" ht="24.95" customHeight="1" x14ac:dyDescent="0.25">
      <c r="A19" s="121" t="s">
        <v>86</v>
      </c>
      <c r="B19" s="113">
        <v>0</v>
      </c>
      <c r="C19" s="113">
        <f t="shared" si="2"/>
        <v>0</v>
      </c>
    </row>
    <row r="20" spans="1:3" s="109" customFormat="1" ht="24.95" customHeight="1" x14ac:dyDescent="0.25">
      <c r="A20" s="121" t="s">
        <v>88</v>
      </c>
      <c r="B20" s="113">
        <v>0</v>
      </c>
      <c r="C20" s="113">
        <f t="shared" si="2"/>
        <v>0</v>
      </c>
    </row>
    <row r="21" spans="1:3" s="109" customFormat="1" ht="24.95" customHeight="1" x14ac:dyDescent="0.25">
      <c r="A21" s="112"/>
      <c r="B21" s="124"/>
      <c r="C21" s="124"/>
    </row>
    <row r="22" spans="1:3" s="109" customFormat="1" ht="24.95" customHeight="1" x14ac:dyDescent="0.25">
      <c r="A22" s="107" t="s">
        <v>89</v>
      </c>
      <c r="B22" s="108">
        <f t="shared" ref="B22" si="3">B8+B13</f>
        <v>0</v>
      </c>
      <c r="C22" s="108">
        <f>C8+C13</f>
        <v>0</v>
      </c>
    </row>
    <row r="23" spans="1:3" s="109" customFormat="1" ht="24.95" customHeight="1" x14ac:dyDescent="0.25">
      <c r="A23" s="125"/>
      <c r="B23" s="126"/>
      <c r="C23" s="126"/>
    </row>
    <row r="24" spans="1:3" s="109" customFormat="1" ht="24.95" customHeight="1" x14ac:dyDescent="0.25">
      <c r="A24" s="127" t="s">
        <v>90</v>
      </c>
      <c r="B24" s="128">
        <f t="shared" ref="B24" si="4">SUM(B25:B25)</f>
        <v>347.78000000000003</v>
      </c>
      <c r="C24" s="128">
        <f>SUM(C25:C25)</f>
        <v>347.78000000000003</v>
      </c>
    </row>
    <row r="25" spans="1:3" s="109" customFormat="1" ht="24.95" customHeight="1" x14ac:dyDescent="0.25">
      <c r="A25" s="112" t="s">
        <v>91</v>
      </c>
      <c r="B25" s="118">
        <v>347.78000000000003</v>
      </c>
      <c r="C25" s="118">
        <f>SUM(B25:B25)</f>
        <v>347.78000000000003</v>
      </c>
    </row>
    <row r="26" spans="1:3" s="109" customFormat="1" ht="24.95" customHeight="1" x14ac:dyDescent="0.25">
      <c r="A26" s="112"/>
      <c r="B26" s="118"/>
      <c r="C26" s="118"/>
    </row>
    <row r="27" spans="1:3" s="109" customFormat="1" ht="24.95" customHeight="1" x14ac:dyDescent="0.25">
      <c r="A27" s="129" t="s">
        <v>73</v>
      </c>
      <c r="B27" s="130">
        <f t="shared" ref="B27:C27" si="5">B22+B24</f>
        <v>347.78000000000003</v>
      </c>
      <c r="C27" s="130">
        <f t="shared" si="5"/>
        <v>347.78000000000003</v>
      </c>
    </row>
    <row r="28" spans="1:3" s="109" customFormat="1" ht="15" customHeight="1" x14ac:dyDescent="0.25"/>
    <row r="29" spans="1:3" s="109" customFormat="1" ht="15" customHeight="1" x14ac:dyDescent="0.25"/>
    <row r="30" spans="1:3" s="109" customFormat="1" ht="15" customHeight="1" x14ac:dyDescent="0.25"/>
    <row r="31" spans="1:3" s="109" customFormat="1" ht="15" customHeight="1" x14ac:dyDescent="0.25"/>
  </sheetData>
  <mergeCells count="3">
    <mergeCell ref="A2:C2"/>
    <mergeCell ref="A3:C3"/>
    <mergeCell ref="A4:C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sheetPr>
    <pageSetUpPr fitToPage="1"/>
  </sheetPr>
  <dimension ref="A1:C43"/>
  <sheetViews>
    <sheetView showGridLines="0" zoomScale="70" zoomScaleNormal="70" workbookViewId="0">
      <pane xSplit="1" ySplit="9" topLeftCell="B10" activePane="bottomRight" state="frozen"/>
      <selection activeCell="J21" sqref="J21"/>
      <selection pane="topRight" activeCell="J21" sqref="J21"/>
      <selection pane="bottomLeft" activeCell="J21" sqref="J21"/>
      <selection pane="bottomRight" activeCell="F42" sqref="F42"/>
    </sheetView>
  </sheetViews>
  <sheetFormatPr defaultColWidth="9.140625" defaultRowHeight="15" x14ac:dyDescent="0.25"/>
  <cols>
    <col min="1" max="1" width="66.140625" style="1" customWidth="1"/>
    <col min="2" max="2" width="42.140625" style="1" customWidth="1"/>
    <col min="3" max="3" width="3" style="1" customWidth="1"/>
    <col min="4" max="16384" width="9.140625" style="1"/>
  </cols>
  <sheetData>
    <row r="1" spans="1:3" ht="53.25" customHeight="1" x14ac:dyDescent="0.25">
      <c r="A1" s="91"/>
    </row>
    <row r="2" spans="1:3" ht="21.95" customHeight="1" x14ac:dyDescent="0.25">
      <c r="A2" s="91"/>
    </row>
    <row r="3" spans="1:3" ht="33.75" customHeight="1" x14ac:dyDescent="0.25">
      <c r="A3" s="96" t="s">
        <v>47</v>
      </c>
      <c r="B3" s="96"/>
      <c r="C3" s="96"/>
    </row>
    <row r="4" spans="1:3" ht="30" customHeight="1" x14ac:dyDescent="0.25">
      <c r="A4" s="95" t="s">
        <v>49</v>
      </c>
      <c r="B4" s="95"/>
      <c r="C4" s="95"/>
    </row>
    <row r="5" spans="1:3" s="4" customFormat="1" ht="21.95" customHeight="1" x14ac:dyDescent="0.25">
      <c r="A5" s="2"/>
    </row>
    <row r="6" spans="1:3" s="39" customFormat="1" ht="14.25" x14ac:dyDescent="0.2">
      <c r="B6" s="40" t="s">
        <v>43</v>
      </c>
      <c r="C6" s="4"/>
    </row>
    <row r="7" spans="1:3" s="41" customFormat="1" ht="15.75" customHeight="1" thickBot="1" x14ac:dyDescent="0.25">
      <c r="B7" s="42">
        <v>2026</v>
      </c>
      <c r="C7" s="4"/>
    </row>
    <row r="8" spans="1:3" s="43" customFormat="1" ht="7.5" customHeight="1" x14ac:dyDescent="0.2">
      <c r="C8" s="4"/>
    </row>
    <row r="9" spans="1:3" s="45" customFormat="1" ht="21.75" customHeight="1" thickBot="1" x14ac:dyDescent="0.25">
      <c r="A9" s="44" t="s">
        <v>0</v>
      </c>
      <c r="B9" s="46">
        <v>9171.8599999999969</v>
      </c>
      <c r="C9" s="4"/>
    </row>
    <row r="10" spans="1:3" s="43" customFormat="1" ht="14.25" x14ac:dyDescent="0.2">
      <c r="C10" s="4"/>
    </row>
    <row r="11" spans="1:3" s="47" customFormat="1" ht="15" customHeight="1" x14ac:dyDescent="0.2">
      <c r="A11" s="47" t="s">
        <v>1</v>
      </c>
      <c r="C11" s="4"/>
    </row>
    <row r="12" spans="1:3" s="49" customFormat="1" ht="15" customHeight="1" x14ac:dyDescent="0.2">
      <c r="A12" s="48" t="s">
        <v>2</v>
      </c>
      <c r="B12" s="50">
        <v>0</v>
      </c>
      <c r="C12" s="4"/>
    </row>
    <row r="13" spans="1:3" s="49" customFormat="1" ht="15" customHeight="1" x14ac:dyDescent="0.2">
      <c r="A13" s="48" t="s">
        <v>3</v>
      </c>
      <c r="B13" s="50">
        <v>0</v>
      </c>
      <c r="C13" s="4"/>
    </row>
    <row r="14" spans="1:3" s="49" customFormat="1" ht="15" customHeight="1" x14ac:dyDescent="0.2">
      <c r="A14" s="48" t="s">
        <v>4</v>
      </c>
      <c r="B14" s="50">
        <v>0</v>
      </c>
      <c r="C14" s="4"/>
    </row>
    <row r="15" spans="1:3" s="49" customFormat="1" ht="15" customHeight="1" x14ac:dyDescent="0.2">
      <c r="A15" s="48" t="s">
        <v>5</v>
      </c>
      <c r="B15" s="50">
        <v>8312.7000000000007</v>
      </c>
      <c r="C15" s="4"/>
    </row>
    <row r="16" spans="1:3" s="49" customFormat="1" ht="15" customHeight="1" x14ac:dyDescent="0.2">
      <c r="A16" s="48" t="s">
        <v>6</v>
      </c>
      <c r="B16" s="50">
        <v>106.45</v>
      </c>
      <c r="C16" s="4"/>
    </row>
    <row r="17" spans="1:3" s="49" customFormat="1" ht="15" customHeight="1" x14ac:dyDescent="0.2">
      <c r="A17" s="48" t="s">
        <v>7</v>
      </c>
      <c r="B17" s="50">
        <v>28.089999999999989</v>
      </c>
      <c r="C17" s="4"/>
    </row>
    <row r="18" spans="1:3" s="11" customFormat="1" ht="15" customHeight="1" x14ac:dyDescent="0.2">
      <c r="A18" s="51" t="s">
        <v>8</v>
      </c>
      <c r="B18" s="52">
        <f t="shared" ref="B18" si="0">SUM(B12:B17)</f>
        <v>8447.2400000000016</v>
      </c>
      <c r="C18" s="4"/>
    </row>
    <row r="19" spans="1:3" s="43" customFormat="1" ht="15" customHeight="1" x14ac:dyDescent="0.2">
      <c r="B19" s="53"/>
      <c r="C19" s="4"/>
    </row>
    <row r="20" spans="1:3" s="47" customFormat="1" ht="15" customHeight="1" x14ac:dyDescent="0.2">
      <c r="A20" s="47" t="s">
        <v>9</v>
      </c>
      <c r="B20" s="54"/>
      <c r="C20" s="4"/>
    </row>
    <row r="21" spans="1:3" s="49" customFormat="1" ht="15" customHeight="1" x14ac:dyDescent="0.2">
      <c r="A21" s="48" t="s">
        <v>10</v>
      </c>
      <c r="B21" s="55">
        <v>-6183.65</v>
      </c>
      <c r="C21" s="4"/>
    </row>
    <row r="22" spans="1:3" s="49" customFormat="1" ht="15" customHeight="1" x14ac:dyDescent="0.2">
      <c r="A22" s="48" t="s">
        <v>11</v>
      </c>
      <c r="B22" s="55">
        <v>0</v>
      </c>
      <c r="C22" s="4"/>
    </row>
    <row r="23" spans="1:3" s="49" customFormat="1" ht="15" customHeight="1" x14ac:dyDescent="0.2">
      <c r="A23" s="48" t="s">
        <v>12</v>
      </c>
      <c r="B23" s="55">
        <v>-427.26</v>
      </c>
      <c r="C23" s="4"/>
    </row>
    <row r="24" spans="1:3" s="38" customFormat="1" ht="15" customHeight="1" x14ac:dyDescent="0.2">
      <c r="A24" s="56" t="s">
        <v>13</v>
      </c>
      <c r="B24" s="57">
        <f t="shared" ref="B24" si="1">SUM(B21:B23)</f>
        <v>-6610.91</v>
      </c>
      <c r="C24" s="4"/>
    </row>
    <row r="25" spans="1:3" s="49" customFormat="1" ht="15" customHeight="1" x14ac:dyDescent="0.2">
      <c r="A25" s="48" t="s">
        <v>14</v>
      </c>
      <c r="B25" s="55">
        <v>-1215.73</v>
      </c>
      <c r="C25" s="4"/>
    </row>
    <row r="26" spans="1:3" s="49" customFormat="1" ht="15" customHeight="1" x14ac:dyDescent="0.2">
      <c r="A26" s="48" t="s">
        <v>15</v>
      </c>
      <c r="B26" s="55">
        <v>-563.02</v>
      </c>
      <c r="C26" s="4"/>
    </row>
    <row r="27" spans="1:3" s="49" customFormat="1" ht="15" customHeight="1" x14ac:dyDescent="0.2">
      <c r="A27" s="48" t="s">
        <v>7</v>
      </c>
      <c r="B27" s="55">
        <v>-303.85000000000002</v>
      </c>
      <c r="C27" s="4"/>
    </row>
    <row r="28" spans="1:3" s="49" customFormat="1" ht="15" customHeight="1" x14ac:dyDescent="0.2">
      <c r="A28" s="48"/>
      <c r="B28" s="55"/>
      <c r="C28" s="4"/>
    </row>
    <row r="29" spans="1:3" s="11" customFormat="1" ht="15" customHeight="1" x14ac:dyDescent="0.2">
      <c r="A29" s="51" t="s">
        <v>8</v>
      </c>
      <c r="B29" s="52">
        <f t="shared" ref="B29" si="2">SUM(B24:B27)</f>
        <v>-8693.51</v>
      </c>
      <c r="C29" s="4"/>
    </row>
    <row r="30" spans="1:3" s="43" customFormat="1" ht="15" customHeight="1" x14ac:dyDescent="0.2">
      <c r="B30" s="53"/>
      <c r="C30" s="4"/>
    </row>
    <row r="31" spans="1:3" s="47" customFormat="1" ht="15" customHeight="1" x14ac:dyDescent="0.2">
      <c r="A31" s="47" t="s">
        <v>16</v>
      </c>
      <c r="B31" s="54"/>
      <c r="C31" s="4"/>
    </row>
    <row r="32" spans="1:3" s="49" customFormat="1" ht="15" customHeight="1" x14ac:dyDescent="0.2">
      <c r="A32" s="48" t="s">
        <v>17</v>
      </c>
      <c r="B32" s="50">
        <v>0</v>
      </c>
      <c r="C32" s="4"/>
    </row>
    <row r="33" spans="1:3" s="49" customFormat="1" ht="15" customHeight="1" x14ac:dyDescent="0.2">
      <c r="A33" s="48" t="s">
        <v>18</v>
      </c>
      <c r="B33" s="50">
        <v>0</v>
      </c>
      <c r="C33" s="4"/>
    </row>
    <row r="34" spans="1:3" s="49" customFormat="1" ht="15" customHeight="1" x14ac:dyDescent="0.2">
      <c r="A34" s="48" t="s">
        <v>19</v>
      </c>
      <c r="B34" s="55">
        <v>-76.97</v>
      </c>
      <c r="C34" s="4"/>
    </row>
    <row r="35" spans="1:3" s="26" customFormat="1" ht="15" customHeight="1" x14ac:dyDescent="0.2">
      <c r="A35" s="51" t="s">
        <v>8</v>
      </c>
      <c r="B35" s="52">
        <f t="shared" ref="B35" si="3">SUM(B32:B34)</f>
        <v>-76.97</v>
      </c>
      <c r="C35" s="4"/>
    </row>
    <row r="36" spans="1:3" ht="15" customHeight="1" x14ac:dyDescent="0.2">
      <c r="A36" s="43"/>
      <c r="B36" s="53"/>
      <c r="C36" s="4"/>
    </row>
    <row r="37" spans="1:3" s="11" customFormat="1" ht="15" customHeight="1" x14ac:dyDescent="0.2">
      <c r="A37" s="58" t="s">
        <v>20</v>
      </c>
      <c r="B37" s="89">
        <f t="shared" ref="B37" si="4">B18+B29+B35</f>
        <v>-323.23999999999864</v>
      </c>
      <c r="C37" s="4"/>
    </row>
    <row r="38" spans="1:3" s="29" customFormat="1" ht="15" customHeight="1" x14ac:dyDescent="0.2">
      <c r="A38" s="60"/>
      <c r="B38" s="61"/>
      <c r="C38" s="4"/>
    </row>
    <row r="39" spans="1:3" s="33" customFormat="1" ht="15" customHeight="1" x14ac:dyDescent="0.2">
      <c r="A39" s="62" t="s">
        <v>21</v>
      </c>
      <c r="B39" s="63">
        <f>-2.72-0.3</f>
        <v>-3.02</v>
      </c>
      <c r="C39" s="4"/>
    </row>
    <row r="40" spans="1:3" s="43" customFormat="1" ht="15" customHeight="1" x14ac:dyDescent="0.2">
      <c r="B40" s="53"/>
      <c r="C40" s="4"/>
    </row>
    <row r="41" spans="1:3" s="33" customFormat="1" ht="15" customHeight="1" x14ac:dyDescent="0.2">
      <c r="A41" s="51" t="s">
        <v>22</v>
      </c>
      <c r="B41" s="52">
        <f t="shared" ref="B41" si="5">B9+B37+B39</f>
        <v>8845.5999999999985</v>
      </c>
      <c r="C41" s="4"/>
    </row>
    <row r="43" spans="1:3" ht="15.95" customHeight="1" x14ac:dyDescent="0.25">
      <c r="A43" s="64"/>
    </row>
  </sheetData>
  <mergeCells count="2">
    <mergeCell ref="A3:C3"/>
    <mergeCell ref="A4:C4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78" orientation="portrait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sheetPr>
    <pageSetUpPr fitToPage="1"/>
  </sheetPr>
  <dimension ref="A1:I20"/>
  <sheetViews>
    <sheetView showGridLines="0" zoomScale="70" zoomScaleNormal="70" workbookViewId="0">
      <selection activeCell="K24" sqref="K24"/>
    </sheetView>
  </sheetViews>
  <sheetFormatPr defaultColWidth="9.140625" defaultRowHeight="15" x14ac:dyDescent="0.25"/>
  <cols>
    <col min="1" max="1" width="102" style="1" customWidth="1"/>
    <col min="2" max="2" width="2.7109375" style="1" customWidth="1"/>
    <col min="3" max="3" width="14.5703125" style="1" customWidth="1"/>
    <col min="4" max="6" width="9.140625" style="1"/>
    <col min="7" max="9" width="16.42578125" style="1" customWidth="1"/>
    <col min="10" max="16384" width="9.140625" style="1"/>
  </cols>
  <sheetData>
    <row r="1" spans="1:3" ht="48" customHeight="1" x14ac:dyDescent="0.25">
      <c r="A1" s="92"/>
      <c r="B1" s="92"/>
    </row>
    <row r="2" spans="1:3" ht="21.95" customHeight="1" x14ac:dyDescent="0.25">
      <c r="A2" s="92"/>
      <c r="B2" s="92"/>
    </row>
    <row r="3" spans="1:3" ht="23.25" customHeight="1" x14ac:dyDescent="0.25">
      <c r="A3" s="96" t="s">
        <v>47</v>
      </c>
      <c r="B3" s="96"/>
      <c r="C3" s="96"/>
    </row>
    <row r="4" spans="1:3" ht="24.75" customHeight="1" x14ac:dyDescent="0.25">
      <c r="A4" s="97" t="s">
        <v>48</v>
      </c>
      <c r="B4" s="97"/>
      <c r="C4" s="97"/>
    </row>
    <row r="5" spans="1:3" ht="27" customHeight="1" x14ac:dyDescent="0.25">
      <c r="A5" s="43"/>
      <c r="B5" s="43"/>
      <c r="C5" s="43"/>
    </row>
    <row r="6" spans="1:3" s="6" customFormat="1" x14ac:dyDescent="0.25">
      <c r="A6" s="39"/>
      <c r="B6" s="39"/>
      <c r="C6" s="40" t="s">
        <v>43</v>
      </c>
    </row>
    <row r="7" spans="1:3" s="8" customFormat="1" ht="12" thickBot="1" x14ac:dyDescent="0.3">
      <c r="A7" s="41"/>
      <c r="B7" s="41"/>
      <c r="C7" s="42">
        <v>2026</v>
      </c>
    </row>
    <row r="8" spans="1:3" x14ac:dyDescent="0.25">
      <c r="A8" s="43"/>
      <c r="B8" s="43"/>
      <c r="C8" s="43"/>
    </row>
    <row r="9" spans="1:3" s="71" customFormat="1" ht="30" customHeight="1" thickBot="1" x14ac:dyDescent="0.3">
      <c r="A9" s="68" t="s">
        <v>23</v>
      </c>
      <c r="B9" s="69"/>
      <c r="C9" s="70">
        <v>8845.5999999999985</v>
      </c>
    </row>
    <row r="10" spans="1:3" s="73" customFormat="1" ht="30" customHeight="1" x14ac:dyDescent="0.25">
      <c r="A10" s="72"/>
      <c r="B10" s="72"/>
      <c r="C10" s="72"/>
    </row>
    <row r="11" spans="1:3" s="77" customFormat="1" ht="30" customHeight="1" x14ac:dyDescent="0.25">
      <c r="A11" s="74" t="s">
        <v>30</v>
      </c>
      <c r="B11" s="75"/>
      <c r="C11" s="76"/>
    </row>
    <row r="12" spans="1:3" s="77" customFormat="1" ht="20.100000000000001" customHeight="1" x14ac:dyDescent="0.25">
      <c r="A12" s="78"/>
      <c r="B12" s="75"/>
      <c r="C12" s="79"/>
    </row>
    <row r="13" spans="1:3" s="77" customFormat="1" ht="30" customHeight="1" x14ac:dyDescent="0.25">
      <c r="A13" s="80" t="s">
        <v>24</v>
      </c>
      <c r="B13" s="75"/>
      <c r="C13" s="81">
        <v>427</v>
      </c>
    </row>
    <row r="14" spans="1:3" s="77" customFormat="1" ht="45.75" customHeight="1" x14ac:dyDescent="0.25">
      <c r="A14" s="80" t="s">
        <v>25</v>
      </c>
      <c r="B14" s="75"/>
      <c r="C14" s="81">
        <v>30</v>
      </c>
    </row>
    <row r="15" spans="1:3" s="77" customFormat="1" ht="30" customHeight="1" x14ac:dyDescent="0.25">
      <c r="A15" s="80" t="s">
        <v>26</v>
      </c>
      <c r="B15" s="75"/>
      <c r="C15" s="81">
        <v>-10</v>
      </c>
    </row>
    <row r="16" spans="1:3" s="73" customFormat="1" ht="30" customHeight="1" x14ac:dyDescent="0.25">
      <c r="A16" s="80" t="s">
        <v>27</v>
      </c>
      <c r="B16" s="75"/>
      <c r="C16" s="81">
        <v>0</v>
      </c>
    </row>
    <row r="17" spans="1:9" s="85" customFormat="1" ht="20.100000000000001" customHeight="1" x14ac:dyDescent="0.25">
      <c r="A17" s="82"/>
      <c r="B17" s="83"/>
      <c r="C17" s="84"/>
    </row>
    <row r="18" spans="1:9" s="77" customFormat="1" ht="30" customHeight="1" thickBot="1" x14ac:dyDescent="0.3">
      <c r="A18" s="86" t="s">
        <v>28</v>
      </c>
      <c r="B18" s="87"/>
      <c r="C18" s="88">
        <f t="shared" ref="C18" si="0">SUM(C9:C16)</f>
        <v>9292.5999999999985</v>
      </c>
    </row>
    <row r="19" spans="1:9" ht="15.95" customHeight="1" x14ac:dyDescent="0.25"/>
    <row r="20" spans="1:9" x14ac:dyDescent="0.25">
      <c r="I20" s="90"/>
    </row>
  </sheetData>
  <mergeCells count="4">
    <mergeCell ref="A1:B1"/>
    <mergeCell ref="A2:B2"/>
    <mergeCell ref="A3:C3"/>
    <mergeCell ref="A4:C4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73" orientation="portrait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sheetPr>
    <pageSetUpPr fitToPage="1"/>
  </sheetPr>
  <dimension ref="A1:B46"/>
  <sheetViews>
    <sheetView showGridLines="0" zoomScale="70" zoomScaleNormal="70" workbookViewId="0">
      <pane xSplit="1" ySplit="9" topLeftCell="B10" activePane="bottomRight" state="frozen"/>
      <selection activeCell="K24" sqref="K24"/>
      <selection pane="topRight" activeCell="K24" sqref="K24"/>
      <selection pane="bottomLeft" activeCell="K24" sqref="K24"/>
      <selection pane="bottomRight" activeCell="F34" sqref="F34"/>
    </sheetView>
  </sheetViews>
  <sheetFormatPr defaultColWidth="9.140625" defaultRowHeight="15" x14ac:dyDescent="0.25"/>
  <cols>
    <col min="1" max="1" width="72.42578125" style="1" customWidth="1"/>
    <col min="2" max="2" width="43.28515625" style="1" customWidth="1"/>
    <col min="3" max="16384" width="9.140625" style="1"/>
  </cols>
  <sheetData>
    <row r="1" spans="1:2" ht="53.25" customHeight="1" x14ac:dyDescent="0.25">
      <c r="A1" s="91"/>
    </row>
    <row r="2" spans="1:2" ht="21.95" customHeight="1" x14ac:dyDescent="0.25">
      <c r="A2" s="91"/>
    </row>
    <row r="3" spans="1:2" ht="33.75" customHeight="1" x14ac:dyDescent="0.25">
      <c r="A3" s="96" t="s">
        <v>50</v>
      </c>
      <c r="B3" s="96"/>
    </row>
    <row r="4" spans="1:2" ht="21.95" customHeight="1" x14ac:dyDescent="0.25">
      <c r="A4" s="95" t="s">
        <v>49</v>
      </c>
      <c r="B4" s="95"/>
    </row>
    <row r="5" spans="1:2" s="4" customFormat="1" ht="21.95" customHeight="1" x14ac:dyDescent="0.25">
      <c r="A5" s="2"/>
    </row>
    <row r="6" spans="1:2" s="39" customFormat="1" ht="14.25" x14ac:dyDescent="0.25">
      <c r="B6" s="40" t="s">
        <v>43</v>
      </c>
    </row>
    <row r="7" spans="1:2" s="41" customFormat="1" ht="15.75" customHeight="1" thickBot="1" x14ac:dyDescent="0.3">
      <c r="B7" s="42">
        <v>2026</v>
      </c>
    </row>
    <row r="8" spans="1:2" s="43" customFormat="1" ht="7.5" customHeight="1" x14ac:dyDescent="0.25"/>
    <row r="9" spans="1:2" s="45" customFormat="1" ht="21.75" customHeight="1" thickBot="1" x14ac:dyDescent="0.3">
      <c r="A9" s="44" t="s">
        <v>0</v>
      </c>
      <c r="B9" s="46">
        <v>41.420000000000009</v>
      </c>
    </row>
    <row r="10" spans="1:2" s="43" customFormat="1" ht="14.25" x14ac:dyDescent="0.25"/>
    <row r="11" spans="1:2" s="47" customFormat="1" ht="15" customHeight="1" x14ac:dyDescent="0.25">
      <c r="A11" s="47" t="s">
        <v>1</v>
      </c>
    </row>
    <row r="12" spans="1:2" s="49" customFormat="1" ht="15" customHeight="1" x14ac:dyDescent="0.25">
      <c r="A12" s="48" t="s">
        <v>2</v>
      </c>
      <c r="B12" s="50">
        <v>5.42</v>
      </c>
    </row>
    <row r="13" spans="1:2" s="49" customFormat="1" ht="15" customHeight="1" x14ac:dyDescent="0.25">
      <c r="A13" s="48" t="s">
        <v>3</v>
      </c>
      <c r="B13" s="50">
        <v>0</v>
      </c>
    </row>
    <row r="14" spans="1:2" s="49" customFormat="1" ht="15" customHeight="1" x14ac:dyDescent="0.25">
      <c r="A14" s="48" t="s">
        <v>4</v>
      </c>
      <c r="B14" s="50">
        <v>0</v>
      </c>
    </row>
    <row r="15" spans="1:2" s="49" customFormat="1" ht="15" customHeight="1" x14ac:dyDescent="0.25">
      <c r="A15" s="48" t="s">
        <v>5</v>
      </c>
      <c r="B15" s="50">
        <v>0</v>
      </c>
    </row>
    <row r="16" spans="1:2" s="49" customFormat="1" ht="15" customHeight="1" x14ac:dyDescent="0.25">
      <c r="A16" s="48" t="s">
        <v>6</v>
      </c>
      <c r="B16" s="50">
        <v>0.35</v>
      </c>
    </row>
    <row r="17" spans="1:2" s="49" customFormat="1" ht="15" customHeight="1" x14ac:dyDescent="0.25">
      <c r="A17" s="48" t="s">
        <v>7</v>
      </c>
      <c r="B17" s="50">
        <v>0</v>
      </c>
    </row>
    <row r="18" spans="1:2" s="11" customFormat="1" ht="15" customHeight="1" x14ac:dyDescent="0.25">
      <c r="A18" s="51" t="s">
        <v>8</v>
      </c>
      <c r="B18" s="52">
        <f t="shared" ref="B18" si="0">SUM(B12:B17)</f>
        <v>5.77</v>
      </c>
    </row>
    <row r="19" spans="1:2" s="43" customFormat="1" ht="15" customHeight="1" x14ac:dyDescent="0.25">
      <c r="B19" s="53"/>
    </row>
    <row r="20" spans="1:2" s="47" customFormat="1" ht="15" customHeight="1" x14ac:dyDescent="0.25">
      <c r="A20" s="47" t="s">
        <v>9</v>
      </c>
      <c r="B20" s="50"/>
    </row>
    <row r="21" spans="1:2" s="49" customFormat="1" ht="15" customHeight="1" x14ac:dyDescent="0.25">
      <c r="A21" s="48" t="s">
        <v>10</v>
      </c>
      <c r="B21" s="50">
        <v>0</v>
      </c>
    </row>
    <row r="22" spans="1:2" s="49" customFormat="1" ht="15" customHeight="1" x14ac:dyDescent="0.25">
      <c r="A22" s="48" t="s">
        <v>11</v>
      </c>
      <c r="B22" s="50">
        <v>0</v>
      </c>
    </row>
    <row r="23" spans="1:2" s="49" customFormat="1" ht="15" customHeight="1" x14ac:dyDescent="0.25">
      <c r="A23" s="48" t="s">
        <v>12</v>
      </c>
      <c r="B23" s="50">
        <v>0</v>
      </c>
    </row>
    <row r="24" spans="1:2" s="38" customFormat="1" ht="15" customHeight="1" x14ac:dyDescent="0.25">
      <c r="A24" s="56" t="s">
        <v>13</v>
      </c>
      <c r="B24" s="57">
        <f t="shared" ref="B24" si="1">SUM(B21:B23)</f>
        <v>0</v>
      </c>
    </row>
    <row r="25" spans="1:2" s="49" customFormat="1" ht="15" customHeight="1" x14ac:dyDescent="0.25">
      <c r="A25" s="48" t="s">
        <v>14</v>
      </c>
      <c r="B25" s="50">
        <f>-10.04-0.04</f>
        <v>-10.079999999999998</v>
      </c>
    </row>
    <row r="26" spans="1:2" s="49" customFormat="1" ht="15" customHeight="1" x14ac:dyDescent="0.25">
      <c r="A26" s="48" t="s">
        <v>15</v>
      </c>
      <c r="B26" s="50">
        <v>0</v>
      </c>
    </row>
    <row r="27" spans="1:2" s="49" customFormat="1" ht="15" customHeight="1" x14ac:dyDescent="0.25">
      <c r="A27" s="48" t="s">
        <v>7</v>
      </c>
      <c r="B27" s="50">
        <v>0</v>
      </c>
    </row>
    <row r="28" spans="1:2" s="49" customFormat="1" ht="15" customHeight="1" x14ac:dyDescent="0.25">
      <c r="A28" s="48"/>
      <c r="B28" s="55"/>
    </row>
    <row r="29" spans="1:2" s="11" customFormat="1" ht="15" customHeight="1" x14ac:dyDescent="0.25">
      <c r="A29" s="51" t="s">
        <v>8</v>
      </c>
      <c r="B29" s="52">
        <f t="shared" ref="B29" si="2">SUM(B24:B27)</f>
        <v>-10.079999999999998</v>
      </c>
    </row>
    <row r="30" spans="1:2" s="43" customFormat="1" ht="15" customHeight="1" x14ac:dyDescent="0.25">
      <c r="B30" s="53"/>
    </row>
    <row r="31" spans="1:2" s="47" customFormat="1" ht="15" customHeight="1" x14ac:dyDescent="0.25">
      <c r="A31" s="47" t="s">
        <v>16</v>
      </c>
      <c r="B31" s="54"/>
    </row>
    <row r="32" spans="1:2" s="49" customFormat="1" ht="15" customHeight="1" x14ac:dyDescent="0.25">
      <c r="A32" s="48" t="s">
        <v>17</v>
      </c>
      <c r="B32" s="50">
        <v>0</v>
      </c>
    </row>
    <row r="33" spans="1:2" s="49" customFormat="1" ht="15" customHeight="1" x14ac:dyDescent="0.25">
      <c r="A33" s="48" t="s">
        <v>18</v>
      </c>
      <c r="B33" s="50">
        <v>0</v>
      </c>
    </row>
    <row r="34" spans="1:2" s="49" customFormat="1" ht="15" customHeight="1" x14ac:dyDescent="0.25">
      <c r="A34" s="48" t="s">
        <v>19</v>
      </c>
      <c r="B34" s="55">
        <v>0</v>
      </c>
    </row>
    <row r="35" spans="1:2" s="26" customFormat="1" ht="15" customHeight="1" x14ac:dyDescent="0.25">
      <c r="A35" s="51" t="s">
        <v>8</v>
      </c>
      <c r="B35" s="52">
        <f t="shared" ref="B35" si="3">SUM(B32:B34)</f>
        <v>0</v>
      </c>
    </row>
    <row r="36" spans="1:2" ht="15" customHeight="1" x14ac:dyDescent="0.25">
      <c r="A36" s="43"/>
      <c r="B36" s="53"/>
    </row>
    <row r="37" spans="1:2" s="11" customFormat="1" ht="15" customHeight="1" x14ac:dyDescent="0.25">
      <c r="A37" s="58" t="s">
        <v>20</v>
      </c>
      <c r="B37" s="59">
        <f t="shared" ref="B37" si="4">B18+B29+B35</f>
        <v>-4.3099999999999987</v>
      </c>
    </row>
    <row r="38" spans="1:2" s="29" customFormat="1" ht="15" customHeight="1" x14ac:dyDescent="0.25">
      <c r="A38" s="60"/>
      <c r="B38" s="61"/>
    </row>
    <row r="39" spans="1:2" s="33" customFormat="1" ht="15" customHeight="1" x14ac:dyDescent="0.25">
      <c r="A39" s="62" t="s">
        <v>21</v>
      </c>
      <c r="B39" s="63">
        <v>0</v>
      </c>
    </row>
    <row r="40" spans="1:2" s="43" customFormat="1" ht="15" customHeight="1" x14ac:dyDescent="0.25">
      <c r="B40" s="53"/>
    </row>
    <row r="41" spans="1:2" s="33" customFormat="1" ht="15" customHeight="1" x14ac:dyDescent="0.25">
      <c r="A41" s="51" t="s">
        <v>22</v>
      </c>
      <c r="B41" s="52">
        <f t="shared" ref="B41" si="5">B9+B37+B39</f>
        <v>37.110000000000014</v>
      </c>
    </row>
    <row r="43" spans="1:2" ht="15.95" customHeight="1" x14ac:dyDescent="0.25">
      <c r="A43" s="64"/>
    </row>
    <row r="44" spans="1:2" x14ac:dyDescent="0.25">
      <c r="A44" s="65"/>
    </row>
    <row r="45" spans="1:2" x14ac:dyDescent="0.25">
      <c r="A45" s="66"/>
    </row>
    <row r="46" spans="1:2" x14ac:dyDescent="0.25">
      <c r="A46" s="67"/>
    </row>
  </sheetData>
  <mergeCells count="2">
    <mergeCell ref="A3:B3"/>
    <mergeCell ref="A4:B4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75" orientation="portrait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DD46E4-1570-4C8D-8B32-D97538E8507C}"/>
</file>

<file path=customXml/itemProps2.xml><?xml version="1.0" encoding="utf-8"?>
<ds:datastoreItem xmlns:ds="http://schemas.openxmlformats.org/officeDocument/2006/customXml" ds:itemID="{650AC006-F2AF-4F91-8AD3-DE24C0103114}"/>
</file>

<file path=customXml/itemProps3.xml><?xml version="1.0" encoding="utf-8"?>
<ds:datastoreItem xmlns:ds="http://schemas.openxmlformats.org/officeDocument/2006/customXml" ds:itemID="{5C2A1ED5-F820-4473-A04A-87B9D62D5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BALANÇO!Area_de_impressao</vt:lpstr>
      <vt:lpstr>'BALANÇO NOP'!Area_de_impressao</vt:lpstr>
      <vt:lpstr>CONCILIAÇÃO!Area_de_impressao</vt:lpstr>
      <vt:lpstr>DFC!Area_de_impressao</vt:lpstr>
      <vt:lpstr>'DFC NOP'!Area_de_impressao</vt:lpstr>
      <vt:lpstr>DRE!Area_de_impressao</vt:lpstr>
      <vt:lpstr>'DRE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2026-02-27T16:57:01Z</cp:lastPrinted>
  <dcterms:created xsi:type="dcterms:W3CDTF">2018-09-18T19:31:35Z</dcterms:created>
  <dcterms:modified xsi:type="dcterms:W3CDTF">2026-03-02T16:27:39Z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