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96BFF7B7-CCF3-4BB1-AEF3-9C0115F89E00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1" i="157" l="1"/>
  <c r="N60" i="157"/>
  <c r="N62" i="157" s="1"/>
  <c r="N59" i="157"/>
  <c r="N58" i="157"/>
  <c r="N55" i="157"/>
  <c r="N54" i="157"/>
  <c r="N53" i="157"/>
  <c r="N52" i="157"/>
  <c r="N51" i="157"/>
  <c r="N50" i="157"/>
  <c r="N49" i="157"/>
  <c r="N48" i="157"/>
  <c r="N47" i="157"/>
  <c r="N46" i="157"/>
  <c r="N45" i="157"/>
  <c r="N44" i="157"/>
  <c r="N43" i="157" s="1"/>
  <c r="N42" i="157"/>
  <c r="N41" i="157"/>
  <c r="N40" i="157"/>
  <c r="N39" i="157" s="1"/>
  <c r="N38" i="157" s="1"/>
  <c r="N37" i="157"/>
  <c r="N36" i="157"/>
  <c r="N34" i="157"/>
  <c r="N33" i="157"/>
  <c r="N32" i="157"/>
  <c r="N31" i="157"/>
  <c r="N29" i="157"/>
  <c r="N24" i="157"/>
  <c r="N23" i="157"/>
  <c r="N22" i="157"/>
  <c r="N21" i="157" s="1"/>
  <c r="N20" i="157"/>
  <c r="N19" i="157"/>
  <c r="N18" i="157"/>
  <c r="N17" i="157"/>
  <c r="N16" i="157" s="1"/>
  <c r="N25" i="157" s="1"/>
  <c r="N15" i="157"/>
  <c r="N13" i="157"/>
  <c r="N12" i="157"/>
  <c r="N14" i="157" s="1"/>
  <c r="N10" i="157"/>
  <c r="N9" i="157"/>
  <c r="N8" i="157"/>
  <c r="C62" i="157"/>
  <c r="C43" i="157"/>
  <c r="C39" i="157"/>
  <c r="C38" i="157" s="1"/>
  <c r="C35" i="157"/>
  <c r="C30" i="157"/>
  <c r="N30" i="157" s="1"/>
  <c r="C28" i="157"/>
  <c r="C21" i="157"/>
  <c r="C16" i="157"/>
  <c r="C25" i="157" s="1"/>
  <c r="C26" i="157" s="1"/>
  <c r="C14" i="157"/>
  <c r="C11" i="157"/>
  <c r="C67" i="155"/>
  <c r="C72" i="155"/>
  <c r="B91" i="155"/>
  <c r="B88" i="155"/>
  <c r="B84" i="155"/>
  <c r="B80" i="155"/>
  <c r="C55" i="155"/>
  <c r="C57" i="155" s="1"/>
  <c r="C44" i="155"/>
  <c r="C40" i="155"/>
  <c r="C35" i="155"/>
  <c r="C25" i="155"/>
  <c r="C22" i="155"/>
  <c r="C11" i="155"/>
  <c r="C59" i="155" s="1"/>
  <c r="M72" i="155"/>
  <c r="L72" i="155"/>
  <c r="K72" i="155"/>
  <c r="J72" i="155"/>
  <c r="I72" i="155"/>
  <c r="H72" i="155"/>
  <c r="G72" i="155"/>
  <c r="F72" i="155"/>
  <c r="E72" i="155"/>
  <c r="D72" i="155"/>
  <c r="B72" i="155"/>
  <c r="M67" i="155"/>
  <c r="L67" i="155"/>
  <c r="K67" i="155"/>
  <c r="J67" i="155"/>
  <c r="I67" i="155"/>
  <c r="H67" i="155"/>
  <c r="G67" i="155"/>
  <c r="F67" i="155"/>
  <c r="E67" i="155"/>
  <c r="D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L44" i="155"/>
  <c r="K44" i="155"/>
  <c r="J44" i="155"/>
  <c r="I44" i="155"/>
  <c r="H44" i="155"/>
  <c r="G44" i="155"/>
  <c r="F44" i="155"/>
  <c r="F55" i="155" s="1"/>
  <c r="E44" i="155"/>
  <c r="D44" i="155"/>
  <c r="B44" i="155"/>
  <c r="N44" i="155" s="1"/>
  <c r="N43" i="155"/>
  <c r="N42" i="155"/>
  <c r="N41" i="155"/>
  <c r="N40" i="155"/>
  <c r="M40" i="155"/>
  <c r="L40" i="155"/>
  <c r="K40" i="155"/>
  <c r="J40" i="155"/>
  <c r="I40" i="155"/>
  <c r="H40" i="155"/>
  <c r="G40" i="155"/>
  <c r="F40" i="155"/>
  <c r="E40" i="155"/>
  <c r="D40" i="155"/>
  <c r="B40" i="155"/>
  <c r="N39" i="155"/>
  <c r="N38" i="155"/>
  <c r="N37" i="155"/>
  <c r="N36" i="155"/>
  <c r="M35" i="155"/>
  <c r="L35" i="155"/>
  <c r="K35" i="155"/>
  <c r="J35" i="155"/>
  <c r="I35" i="155"/>
  <c r="I55" i="155" s="1"/>
  <c r="H35" i="155"/>
  <c r="H55" i="155" s="1"/>
  <c r="G35" i="155"/>
  <c r="G55" i="155" s="1"/>
  <c r="F35" i="155"/>
  <c r="E35" i="155"/>
  <c r="D35" i="155"/>
  <c r="B35" i="155"/>
  <c r="N35" i="155" s="1"/>
  <c r="N33" i="155"/>
  <c r="N32" i="155"/>
  <c r="N31" i="155"/>
  <c r="N30" i="155"/>
  <c r="N29" i="155"/>
  <c r="N28" i="155"/>
  <c r="N27" i="155"/>
  <c r="N26" i="155"/>
  <c r="M25" i="155"/>
  <c r="M55" i="155" s="1"/>
  <c r="L25" i="155"/>
  <c r="L55" i="155" s="1"/>
  <c r="K25" i="155"/>
  <c r="K55" i="155" s="1"/>
  <c r="J25" i="155"/>
  <c r="J55" i="155" s="1"/>
  <c r="J57" i="155" s="1"/>
  <c r="I25" i="155"/>
  <c r="H25" i="155"/>
  <c r="G25" i="155"/>
  <c r="F25" i="155"/>
  <c r="E25" i="155"/>
  <c r="E55" i="155" s="1"/>
  <c r="D25" i="155"/>
  <c r="D55" i="155" s="1"/>
  <c r="D57" i="155" s="1"/>
  <c r="B25" i="155"/>
  <c r="B55" i="155" s="1"/>
  <c r="M22" i="155"/>
  <c r="M57" i="155" s="1"/>
  <c r="L22" i="155"/>
  <c r="L57" i="155" s="1"/>
  <c r="K22" i="155"/>
  <c r="K57" i="155" s="1"/>
  <c r="J22" i="155"/>
  <c r="I22" i="155"/>
  <c r="H22" i="155"/>
  <c r="G22" i="155"/>
  <c r="F22" i="155"/>
  <c r="F57" i="155" s="1"/>
  <c r="E22" i="155"/>
  <c r="D22" i="155"/>
  <c r="B22" i="155"/>
  <c r="N21" i="155"/>
  <c r="N20" i="155"/>
  <c r="N19" i="155"/>
  <c r="N18" i="155"/>
  <c r="N17" i="155"/>
  <c r="N16" i="155"/>
  <c r="N15" i="155"/>
  <c r="N14" i="155"/>
  <c r="N11" i="155"/>
  <c r="C64" i="157" l="1"/>
  <c r="N35" i="157"/>
  <c r="N28" i="157" s="1"/>
  <c r="N56" i="157" s="1"/>
  <c r="N63" i="157" s="1"/>
  <c r="N11" i="157"/>
  <c r="N26" i="157" s="1"/>
  <c r="N64" i="157" s="1"/>
  <c r="C56" i="157"/>
  <c r="C63" i="157" s="1"/>
  <c r="N22" i="155"/>
  <c r="B59" i="155"/>
  <c r="D11" i="155" s="1"/>
  <c r="D59" i="155" s="1"/>
  <c r="E11" i="155" s="1"/>
  <c r="E59" i="155" s="1"/>
  <c r="F11" i="155" s="1"/>
  <c r="F59" i="155" s="1"/>
  <c r="G11" i="155" s="1"/>
  <c r="G59" i="155" s="1"/>
  <c r="H11" i="155" s="1"/>
  <c r="H59" i="155" s="1"/>
  <c r="I11" i="155" s="1"/>
  <c r="I59" i="155" s="1"/>
  <c r="J11" i="155" s="1"/>
  <c r="J59" i="155" s="1"/>
  <c r="K11" i="155" s="1"/>
  <c r="K59" i="155" s="1"/>
  <c r="L11" i="155" s="1"/>
  <c r="L59" i="155" s="1"/>
  <c r="M11" i="155" s="1"/>
  <c r="M59" i="155" s="1"/>
  <c r="G57" i="155"/>
  <c r="H57" i="155"/>
  <c r="I57" i="155"/>
  <c r="E57" i="155"/>
  <c r="N25" i="155"/>
  <c r="N55" i="155" s="1"/>
  <c r="B57" i="155"/>
  <c r="N59" i="155" l="1"/>
  <c r="N57" i="155"/>
</calcChain>
</file>

<file path=xl/sharedStrings.xml><?xml version="1.0" encoding="utf-8"?>
<sst xmlns="http://schemas.openxmlformats.org/spreadsheetml/2006/main" count="204" uniqueCount="142">
  <si>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</si>
  <si>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</si>
  <si>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</si>
  <si>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</si>
  <si>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</si>
  <si>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</si>
  <si>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</si>
  <si>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</si>
  <si>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</si>
  <si>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</si>
  <si>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</si>
  <si>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</si>
  <si>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</si>
  <si>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</si>
  <si>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</si>
  <si>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</si>
  <si>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</si>
  <si>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</si>
  <si>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</si>
  <si>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</si>
  <si>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</si>
  <si>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</si>
  <si>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</si>
  <si>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</si>
  <si>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</si>
  <si>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</si>
  <si>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</si>
  <si>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</si>
  <si>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</si>
  <si>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</si>
  <si>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</si>
  <si>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</si>
  <si>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</si>
  <si>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</si>
  <si>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</si>
  <si>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</si>
  <si>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</si>
  <si>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</si>
  <si>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</si>
  <si>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</si>
  <si>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</si>
  <si>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</si>
  <si>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</si>
  <si>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</si>
  <si>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</si>
  <si>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</si>
  <si>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</si>
  <si>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</si>
  <si>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</si>
  <si>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</si>
  <si>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</si>
  <si>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</si>
  <si>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</si>
  <si>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</si>
  <si>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</si>
  <si>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</si>
  <si>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</si>
  <si>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</si>
  <si>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</si>
  <si>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</si>
  <si>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</si>
  <si>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</si>
  <si>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</si>
  <si>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</si>
  <si>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</si>
  <si>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</si>
  <si>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</si>
  <si>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</si>
  <si>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</si>
  <si>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</si>
  <si>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</si>
  <si>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</si>
  <si>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</si>
  <si>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</si>
  <si>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</si>
  <si>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</si>
  <si>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</si>
  <si>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</si>
  <si>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</si>
  <si>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</si>
  <si>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</si>
  <si>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</si>
  <si>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 xml:space="preserve"> </t>
  </si>
  <si>
    <t>Contribuição Assistencial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</si>
  <si>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</si>
  <si>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</si>
  <si>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</si>
  <si>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</si>
  <si>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</si>
  <si>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</si>
  <si>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</si>
  <si>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</si>
  <si>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</si>
  <si>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</si>
  <si>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</si>
  <si>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</si>
  <si>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</si>
  <si>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</si>
  <si>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</si>
  <si>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</si>
  <si>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</si>
  <si>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</si>
  <si>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</si>
  <si>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</si>
  <si>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</si>
  <si>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</si>
  <si>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</si>
  <si>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</si>
  <si>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</si>
  <si>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</si>
  <si>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</si>
  <si>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</si>
  <si>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</si>
  <si>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</si>
  <si>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</si>
  <si>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</si>
  <si>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</si>
  <si>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</si>
  <si>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</si>
  <si>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</si>
  <si>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</si>
  <si>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</si>
  <si>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</si>
  <si>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</si>
  <si>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</si>
  <si>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</si>
  <si>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</si>
  <si>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</si>
  <si>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</si>
  <si>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</si>
  <si>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</si>
  <si>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</si>
  <si>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</si>
  <si>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Devolução de Cestas Básicas</t>
  </si>
  <si>
    <t>INSTITUTO DE REABILITAÇÃO LUCY MONTORO 2026</t>
  </si>
  <si>
    <t>DEMONSTRATIVO DO FLUXO DE CAIXA - 2026</t>
  </si>
  <si>
    <t>Provisões com Pessoal</t>
  </si>
  <si>
    <t>Linha Outras Despesas: Incluída despesa de R$ 43.840,52, referente depreciação  e R$ 0,00, referente amortização.</t>
  </si>
  <si>
    <t>Locação de Espaço</t>
  </si>
  <si>
    <t>Devolução de saldo residual - CG 72021</t>
  </si>
  <si>
    <t>Composição do Saldo/ Custeio: R$ 1.182.807,20 referem-se a Recursos Federais (CG 72.116) PRONAS</t>
  </si>
  <si>
    <t>Linha Outras Despesas: Incluída despesa de R$ 42.504,02 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</si>
</sst>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  <font>
      <i/>
      <sz val="9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dotted">
        <color indexed="62"/>
      </right>
      <top style="dotted">
        <color indexed="62"/>
      </top>
      <bottom style="dotted">
        <color indexed="62"/>
      </bottom>
      <diagonal/>
    </border>
    <border>
      <left/>
      <right/>
      <top/>
      <bottom style="medium">
        <color rgb="FFCFCFCF"/>
      </bottom>
      <diagonal/>
    </border>
  </borders>
  <cellStyleXfs count="108">
    <xf numFmtId="0" fontId="0" fillId="0" borderId="0"/>
    <xf numFmtId="0" fontId="19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5" fillId="0" borderId="0"/>
    <xf numFmtId="164" fontId="24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  <xf numFmtId="0" fontId="1" fillId="0" borderId="0"/>
  </cellStyleXfs>
  <cellXfs count="121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164" fontId="3" fillId="0" borderId="0" xfId="0" applyNumberFormat="1" applyFont="1"/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vertical="center"/>
    </xf>
    <xf numFmtId="39" fontId="14" fillId="2" borderId="6" xfId="0" applyNumberFormat="1" applyFont="1" applyFill="1" applyBorder="1" applyAlignment="1">
      <alignment horizontal="center" vertical="center"/>
    </xf>
    <xf numFmtId="39" fontId="16" fillId="0" borderId="7" xfId="18" applyNumberFormat="1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39" fontId="18" fillId="0" borderId="0" xfId="18" applyNumberFormat="1" applyFont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9" fontId="18" fillId="0" borderId="9" xfId="18" applyNumberFormat="1" applyFont="1" applyBorder="1" applyAlignment="1" applyProtection="1">
      <alignment vertical="center"/>
      <protection locked="0"/>
    </xf>
    <xf numFmtId="0" fontId="26" fillId="0" borderId="10" xfId="0" applyFont="1" applyBorder="1" applyAlignment="1">
      <alignment vertical="center"/>
    </xf>
    <xf numFmtId="39" fontId="18" fillId="0" borderId="7" xfId="18" applyNumberFormat="1" applyFont="1" applyBorder="1" applyAlignment="1" applyProtection="1">
      <alignment vertical="center"/>
      <protection locked="0"/>
    </xf>
    <xf numFmtId="39" fontId="18" fillId="0" borderId="7" xfId="18" applyNumberFormat="1" applyFont="1" applyBorder="1" applyProtection="1">
      <protection locked="0"/>
    </xf>
    <xf numFmtId="39" fontId="18" fillId="0" borderId="11" xfId="18" applyNumberFormat="1" applyFont="1" applyBorder="1" applyAlignment="1">
      <alignment vertical="center"/>
    </xf>
    <xf numFmtId="39" fontId="18" fillId="0" borderId="7" xfId="18" applyNumberFormat="1" applyFont="1" applyFill="1" applyBorder="1" applyAlignment="1" applyProtection="1">
      <alignment vertical="center"/>
      <protection locked="0"/>
    </xf>
    <xf numFmtId="39" fontId="18" fillId="0" borderId="7" xfId="18" applyNumberFormat="1" applyFont="1" applyFill="1" applyBorder="1" applyProtection="1">
      <protection locked="0"/>
    </xf>
    <xf numFmtId="0" fontId="8" fillId="2" borderId="12" xfId="0" applyFont="1" applyFill="1" applyBorder="1" applyAlignment="1">
      <alignment vertical="center"/>
    </xf>
    <xf numFmtId="39" fontId="14" fillId="2" borderId="13" xfId="18" applyNumberFormat="1" applyFont="1" applyFill="1" applyBorder="1" applyAlignment="1">
      <alignment vertical="center"/>
    </xf>
    <xf numFmtId="39" fontId="14" fillId="2" borderId="14" xfId="18" applyNumberFormat="1" applyFont="1" applyFill="1" applyBorder="1" applyAlignment="1">
      <alignment vertical="center"/>
    </xf>
    <xf numFmtId="39" fontId="18" fillId="0" borderId="8" xfId="18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/>
    </xf>
    <xf numFmtId="39" fontId="18" fillId="0" borderId="9" xfId="18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9" fontId="16" fillId="0" borderId="7" xfId="18" applyNumberFormat="1" applyFont="1" applyFill="1" applyBorder="1" applyAlignment="1" applyProtection="1">
      <alignment vertical="center"/>
      <protection locked="0"/>
    </xf>
    <xf numFmtId="39" fontId="16" fillId="0" borderId="11" xfId="18" applyNumberFormat="1" applyFont="1" applyBorder="1" applyAlignment="1">
      <alignment vertical="center"/>
    </xf>
    <xf numFmtId="39" fontId="14" fillId="2" borderId="15" xfId="18" applyNumberFormat="1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39" fontId="22" fillId="0" borderId="7" xfId="18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vertical="center"/>
    </xf>
    <xf numFmtId="39" fontId="20" fillId="0" borderId="7" xfId="18" applyNumberFormat="1" applyFont="1" applyBorder="1" applyAlignment="1" applyProtection="1">
      <alignment vertical="center"/>
      <protection locked="0"/>
    </xf>
    <xf numFmtId="0" fontId="22" fillId="0" borderId="16" xfId="0" applyFont="1" applyBorder="1" applyAlignment="1">
      <alignment vertical="center"/>
    </xf>
    <xf numFmtId="39" fontId="21" fillId="2" borderId="15" xfId="18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39" fontId="22" fillId="0" borderId="7" xfId="18" applyNumberFormat="1" applyFont="1" applyFill="1" applyBorder="1" applyAlignment="1" applyProtection="1">
      <alignment horizontal="center" vertical="center"/>
      <protection locked="0"/>
    </xf>
    <xf numFmtId="39" fontId="22" fillId="0" borderId="7" xfId="18" applyNumberFormat="1" applyFont="1" applyBorder="1" applyAlignment="1" applyProtection="1">
      <alignment vertical="center"/>
      <protection locked="0"/>
    </xf>
    <xf numFmtId="39" fontId="22" fillId="0" borderId="7" xfId="18" applyNumberFormat="1" applyFont="1" applyFill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39" fontId="20" fillId="0" borderId="7" xfId="18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39" fontId="18" fillId="0" borderId="0" xfId="18" applyNumberFormat="1" applyFont="1" applyBorder="1" applyProtection="1">
      <protection locked="0"/>
    </xf>
    <xf numFmtId="39" fontId="11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31" fillId="0" borderId="17" xfId="0" applyFont="1" applyBorder="1" applyAlignment="1">
      <alignment vertical="center"/>
    </xf>
    <xf numFmtId="43" fontId="29" fillId="0" borderId="0" xfId="0" applyNumberFormat="1" applyFont="1" applyAlignment="1">
      <alignment vertical="center"/>
    </xf>
    <xf numFmtId="0" fontId="28" fillId="0" borderId="18" xfId="0" applyFont="1" applyBorder="1" applyAlignment="1">
      <alignment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3" borderId="20" xfId="0" applyFont="1" applyFill="1" applyBorder="1" applyAlignment="1">
      <alignment vertical="center" wrapText="1"/>
    </xf>
    <xf numFmtId="0" fontId="28" fillId="3" borderId="21" xfId="0" applyFont="1" applyFill="1" applyBorder="1" applyAlignment="1">
      <alignment vertical="center" wrapText="1"/>
    </xf>
    <xf numFmtId="0" fontId="28" fillId="3" borderId="22" xfId="0" applyFont="1" applyFill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43" fontId="29" fillId="0" borderId="19" xfId="0" applyNumberFormat="1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18" applyFont="1" applyBorder="1" applyAlignment="1">
      <alignment horizontal="right"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0" fontId="29" fillId="4" borderId="19" xfId="0" applyFont="1" applyFill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4" fontId="28" fillId="0" borderId="19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 wrapText="1"/>
    </xf>
    <xf numFmtId="0" fontId="28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43" fontId="29" fillId="0" borderId="0" xfId="18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1" fillId="4" borderId="17" xfId="0" applyFont="1" applyFill="1" applyBorder="1" applyAlignment="1">
      <alignment vertical="center"/>
    </xf>
    <xf numFmtId="43" fontId="29" fillId="0" borderId="21" xfId="0" applyNumberFormat="1" applyFont="1" applyBorder="1" applyAlignment="1">
      <alignment horizontal="right" vertical="center" wrapText="1"/>
    </xf>
    <xf numFmtId="165" fontId="28" fillId="0" borderId="22" xfId="0" applyNumberFormat="1" applyFont="1" applyBorder="1" applyAlignment="1">
      <alignment horizontal="right" vertical="center" wrapText="1"/>
    </xf>
    <xf numFmtId="43" fontId="32" fillId="0" borderId="19" xfId="0" applyNumberFormat="1" applyFont="1" applyBorder="1" applyAlignment="1">
      <alignment horizontal="right" vertical="center" wrapText="1"/>
    </xf>
    <xf numFmtId="0" fontId="31" fillId="5" borderId="17" xfId="0" applyFont="1" applyFill="1" applyBorder="1" applyAlignment="1">
      <alignment vertical="center"/>
    </xf>
    <xf numFmtId="43" fontId="29" fillId="0" borderId="20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horizontal="center" vertical="center" wrapText="1"/>
    </xf>
    <xf numFmtId="4" fontId="33" fillId="0" borderId="0" xfId="0" applyNumberFormat="1" applyFont="1" applyAlignment="1">
      <alignment vertic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43" fontId="2" fillId="0" borderId="0" xfId="18" applyFont="1" applyFill="1"/>
    <xf numFmtId="39" fontId="16" fillId="0" borderId="11" xfId="18" applyNumberFormat="1" applyFont="1" applyFill="1" applyBorder="1" applyAlignment="1">
      <alignment vertical="center"/>
    </xf>
    <xf numFmtId="39" fontId="20" fillId="0" borderId="0" xfId="18" applyNumberFormat="1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20" fillId="0" borderId="10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0" borderId="26" xfId="0" applyNumberFormat="1" applyFont="1" applyBorder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</cellXfs>
  <cellStyles count="108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 3 2" xfId="107" xr:uid="{E2C7BB31-EFC7-4D18-9EC1-CBB7D111A66F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sheetPr>
    <pageSetUpPr fitToPage="1"/>
  </sheetPr>
  <dimension ref="A1:N103"/>
  <sheetViews>
    <sheetView showGridLines="0" tabSelected="1" zoomScale="85" zoomScaleNormal="85" workbookViewId="0">
      <pane xSplit="1" ySplit="6" topLeftCell="B9" activePane="bottomRight" state="frozen"/>
      <selection activeCell="A3" sqref="A3:N3"/>
      <selection pane="topRight" activeCell="A3" sqref="A3:N3"/>
      <selection pane="bottomLeft" activeCell="A3" sqref="A3:N3"/>
      <selection pane="bottomRight" activeCell="A3" sqref="A3:N3"/>
    </sheetView>
  </sheetViews>
  <sheetFormatPr defaultColWidth="9.140625" defaultRowHeight="12.75" x14ac:dyDescent="0.25"/>
  <cols>
    <col min="1" max="1" width="45.5703125" style="63" customWidth="1"/>
    <col min="2" max="5" width="17.42578125" style="63" customWidth="1"/>
    <col min="6" max="6" width="14.85546875" style="63" customWidth="1"/>
    <col min="7" max="7" width="15.5703125" style="63" customWidth="1"/>
    <col min="8" max="8" width="15.7109375" style="63" customWidth="1"/>
    <col min="9" max="9" width="14.28515625" style="63" customWidth="1"/>
    <col min="10" max="10" width="15.140625" style="63" customWidth="1"/>
    <col min="11" max="11" width="13.85546875" style="63" customWidth="1"/>
    <col min="12" max="12" width="15.7109375" style="63" customWidth="1"/>
    <col min="13" max="13" width="15.5703125" style="63" customWidth="1"/>
    <col min="14" max="14" width="16.140625" style="63" customWidth="1"/>
    <col min="15" max="16384" width="9.140625" style="63"/>
  </cols>
  <sheetData>
    <row r="1" spans="1:14" ht="15" customHeight="1" x14ac:dyDescent="0.25">
      <c r="A1" s="114" t="s">
        <v>84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ht="15" customHeight="1" x14ac:dyDescent="0.25">
      <c r="A2" s="115" t="s">
        <v>85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15" customHeight="1" x14ac:dyDescent="0.25">
      <c r="A3" s="116" t="s">
        <v>86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ht="15" customHeight="1" thickBot="1" x14ac:dyDescent="0.3">
      <c r="A4" s="64" t="s">
        <v>87</v>
      </c>
    </row>
    <row r="5" spans="1:14" ht="15" customHeight="1" thickBot="1" x14ac:dyDescent="0.3">
      <c r="H5" s="65"/>
      <c r="K5" s="65"/>
    </row>
    <row r="6" spans="1:14" s="68" customFormat="1" ht="15" customHeight="1" thickBot="1" x14ac:dyDescent="0.3">
      <c r="A6" s="66"/>
      <c r="B6" s="67" t="s">
        <v>60</v>
      </c>
      <c r="C6" s="67" t="s">
        <v>61</v>
      </c>
      <c r="D6" s="67" t="s">
        <v>62</v>
      </c>
      <c r="E6" s="67" t="s">
        <v>63</v>
      </c>
      <c r="F6" s="67" t="s">
        <v>64</v>
      </c>
      <c r="G6" s="67" t="s">
        <v>65</v>
      </c>
      <c r="H6" s="67" t="s">
        <v>66</v>
      </c>
      <c r="I6" s="67" t="s">
        <v>67</v>
      </c>
      <c r="J6" s="67" t="s">
        <v>68</v>
      </c>
      <c r="K6" s="67" t="s">
        <v>69</v>
      </c>
      <c r="L6" s="67" t="s">
        <v>70</v>
      </c>
      <c r="M6" s="67" t="s">
        <v>71</v>
      </c>
      <c r="N6" s="67" t="s">
        <v>75</v>
      </c>
    </row>
    <row r="7" spans="1:14" ht="15" customHeight="1" thickBot="1" x14ac:dyDescent="0.3">
      <c r="A7" s="69" t="s">
        <v>88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4" ht="42.75" customHeight="1" thickBot="1" x14ac:dyDescent="0.3">
      <c r="A8" s="72" t="s">
        <v>89</v>
      </c>
      <c r="B8" s="73">
        <v>5442890</v>
      </c>
      <c r="C8" s="73">
        <v>5442890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4">
        <f>SUM(B8:M8)</f>
        <v>10885780</v>
      </c>
    </row>
    <row r="9" spans="1:14" ht="15" customHeight="1" thickBot="1" x14ac:dyDescent="0.3">
      <c r="A9" s="72" t="s">
        <v>90</v>
      </c>
      <c r="B9" s="73">
        <v>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4">
        <f>SUM(B9:M9)</f>
        <v>0</v>
      </c>
    </row>
    <row r="10" spans="1:14" ht="22.5" customHeight="1" thickBot="1" x14ac:dyDescent="0.3">
      <c r="A10" s="72" t="s">
        <v>91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4">
        <f>SUM(B10:M10)</f>
        <v>0</v>
      </c>
    </row>
    <row r="11" spans="1:14" ht="15" customHeight="1" thickBot="1" x14ac:dyDescent="0.3">
      <c r="A11" s="75" t="s">
        <v>92</v>
      </c>
      <c r="B11" s="74">
        <v>5442890</v>
      </c>
      <c r="C11" s="74">
        <f t="shared" ref="C11" si="0">SUM(C8:C10)</f>
        <v>5442890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f>SUM(N8:N10)</f>
        <v>10885780</v>
      </c>
    </row>
    <row r="12" spans="1:14" ht="15" customHeight="1" thickBot="1" x14ac:dyDescent="0.3">
      <c r="A12" s="72" t="s">
        <v>93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4">
        <f>SUM(B12:M12)</f>
        <v>0</v>
      </c>
    </row>
    <row r="13" spans="1:14" ht="15" customHeight="1" thickBot="1" x14ac:dyDescent="0.3">
      <c r="A13" s="72" t="s">
        <v>94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4">
        <f>SUM(B13:M13)</f>
        <v>0</v>
      </c>
    </row>
    <row r="14" spans="1:14" ht="15" customHeight="1" thickBot="1" x14ac:dyDescent="0.3">
      <c r="A14" s="75" t="s">
        <v>95</v>
      </c>
      <c r="B14" s="76">
        <v>0</v>
      </c>
      <c r="C14" s="76">
        <f t="shared" ref="C14" si="1">SUM(C12:C13)</f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f>SUM(N12:N13)</f>
        <v>0</v>
      </c>
    </row>
    <row r="15" spans="1:14" ht="15" customHeight="1" thickBot="1" x14ac:dyDescent="0.3">
      <c r="A15" s="72" t="s">
        <v>22</v>
      </c>
      <c r="B15" s="73">
        <v>106279.92</v>
      </c>
      <c r="C15" s="73">
        <v>102807.66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7">
        <f>SUM(B15:M15)</f>
        <v>209087.58000000002</v>
      </c>
    </row>
    <row r="16" spans="1:14" s="68" customFormat="1" ht="15" customHeight="1" thickBot="1" x14ac:dyDescent="0.3">
      <c r="A16" s="75" t="s">
        <v>23</v>
      </c>
      <c r="B16" s="78">
        <v>0</v>
      </c>
      <c r="C16" s="78">
        <f t="shared" ref="C16" si="2">SUM(C17:C20)</f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f>SUM(N17:N20)</f>
        <v>0</v>
      </c>
    </row>
    <row r="17" spans="1:14" ht="15" customHeight="1" thickBot="1" x14ac:dyDescent="0.3">
      <c r="A17" s="72" t="s">
        <v>96</v>
      </c>
      <c r="B17" s="73">
        <v>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7">
        <f>SUM(B17:M17)</f>
        <v>0</v>
      </c>
    </row>
    <row r="18" spans="1:14" ht="26.25" thickBot="1" x14ac:dyDescent="0.3">
      <c r="A18" s="79" t="s">
        <v>97</v>
      </c>
      <c r="B18" s="73">
        <v>0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7">
        <f>SUM(B18:M18)</f>
        <v>0</v>
      </c>
    </row>
    <row r="19" spans="1:14" ht="15" customHeight="1" thickBot="1" x14ac:dyDescent="0.3">
      <c r="A19" s="72" t="s">
        <v>98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7">
        <f>SUM(B19:M19)</f>
        <v>0</v>
      </c>
    </row>
    <row r="20" spans="1:14" ht="15" customHeight="1" thickBot="1" x14ac:dyDescent="0.3">
      <c r="A20" s="72" t="s">
        <v>24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7">
        <f>SUM(B20:M20)</f>
        <v>0</v>
      </c>
    </row>
    <row r="21" spans="1:14" s="68" customFormat="1" ht="15" customHeight="1" thickBot="1" x14ac:dyDescent="0.3">
      <c r="A21" s="75" t="s">
        <v>25</v>
      </c>
      <c r="B21" s="78">
        <v>3024.04</v>
      </c>
      <c r="C21" s="78">
        <f>SUM(C22:C24)</f>
        <v>21160.480000000003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f>SUM(N22:N24)</f>
        <v>24184.520000000004</v>
      </c>
    </row>
    <row r="22" spans="1:14" ht="15" customHeight="1" thickBot="1" x14ac:dyDescent="0.3">
      <c r="A22" s="72" t="s">
        <v>99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7">
        <f>SUM(B22:M22)</f>
        <v>0</v>
      </c>
    </row>
    <row r="23" spans="1:14" ht="15" customHeight="1" thickBot="1" x14ac:dyDescent="0.3">
      <c r="A23" s="72" t="s">
        <v>100</v>
      </c>
      <c r="B23" s="73">
        <v>0</v>
      </c>
      <c r="C23" s="73">
        <v>17626.330000000002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7">
        <f>SUM(B23:M23)</f>
        <v>17626.330000000002</v>
      </c>
    </row>
    <row r="24" spans="1:14" ht="15" customHeight="1" thickBot="1" x14ac:dyDescent="0.3">
      <c r="A24" s="72" t="s">
        <v>101</v>
      </c>
      <c r="B24" s="73">
        <v>3024.04</v>
      </c>
      <c r="C24" s="73">
        <v>3534.15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7">
        <f>SUM(B24:M24)</f>
        <v>6558.1900000000005</v>
      </c>
    </row>
    <row r="25" spans="1:14" ht="15" customHeight="1" thickBot="1" x14ac:dyDescent="0.3">
      <c r="A25" s="75" t="s">
        <v>102</v>
      </c>
      <c r="B25" s="76">
        <v>109303.95999999999</v>
      </c>
      <c r="C25" s="76">
        <f>C16+C21+C15</f>
        <v>123968.14000000001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f>N16+N21+N15</f>
        <v>233272.10000000003</v>
      </c>
    </row>
    <row r="26" spans="1:14" ht="15" customHeight="1" thickBot="1" x14ac:dyDescent="0.3">
      <c r="A26" s="75" t="s">
        <v>103</v>
      </c>
      <c r="B26" s="74">
        <v>5552193.96</v>
      </c>
      <c r="C26" s="74">
        <f t="shared" ref="C26" si="3">SUM(C11+C14+C25)</f>
        <v>5566858.1399999997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f t="shared" ref="N26" si="4">SUM(N11+N14+N25)</f>
        <v>11119052.1</v>
      </c>
    </row>
    <row r="27" spans="1:14" ht="15" customHeight="1" thickBot="1" x14ac:dyDescent="0.3">
      <c r="A27" s="69" t="s">
        <v>104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</row>
    <row r="28" spans="1:14" ht="15" customHeight="1" thickBot="1" x14ac:dyDescent="0.3">
      <c r="A28" s="75" t="s">
        <v>105</v>
      </c>
      <c r="B28" s="74">
        <v>2740108.6799999997</v>
      </c>
      <c r="C28" s="74">
        <f t="shared" ref="C28" si="5">SUM(C29:C35)</f>
        <v>2974189.34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f>SUM(N29:N35)</f>
        <v>5714298.0200000014</v>
      </c>
    </row>
    <row r="29" spans="1:14" ht="15" customHeight="1" thickBot="1" x14ac:dyDescent="0.3">
      <c r="A29" s="72" t="s">
        <v>29</v>
      </c>
      <c r="B29" s="73">
        <v>1789495.65</v>
      </c>
      <c r="C29" s="73">
        <v>2003162.84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4">
        <f t="shared" ref="N29:N34" si="6">SUM(B29:M29)</f>
        <v>3792658.49</v>
      </c>
    </row>
    <row r="30" spans="1:14" ht="15" customHeight="1" thickBot="1" x14ac:dyDescent="0.3">
      <c r="A30" s="72" t="s">
        <v>30</v>
      </c>
      <c r="B30" s="73">
        <v>280283.48</v>
      </c>
      <c r="C30" s="73">
        <f>286170.09-234.09</f>
        <v>285936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>
        <f t="shared" si="6"/>
        <v>566219.48</v>
      </c>
    </row>
    <row r="31" spans="1:14" ht="15" customHeight="1" thickBot="1" x14ac:dyDescent="0.3">
      <c r="A31" s="72" t="s">
        <v>31</v>
      </c>
      <c r="B31" s="73">
        <v>40061.370000000003</v>
      </c>
      <c r="C31" s="73">
        <v>25473.32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4">
        <f t="shared" si="6"/>
        <v>65534.69</v>
      </c>
    </row>
    <row r="32" spans="1:14" ht="15" customHeight="1" thickBot="1" x14ac:dyDescent="0.3">
      <c r="A32" s="72" t="s">
        <v>32</v>
      </c>
      <c r="B32" s="73">
        <v>175938.17</v>
      </c>
      <c r="C32" s="73">
        <v>171945.08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>
        <f t="shared" si="6"/>
        <v>347883.25</v>
      </c>
    </row>
    <row r="33" spans="1:14" ht="15" customHeight="1" thickBot="1" x14ac:dyDescent="0.3">
      <c r="A33" s="72" t="s">
        <v>33</v>
      </c>
      <c r="B33" s="73">
        <v>3932.13</v>
      </c>
      <c r="C33" s="73">
        <v>43950.7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>
        <f t="shared" si="6"/>
        <v>47882.829999999994</v>
      </c>
    </row>
    <row r="34" spans="1:14" ht="15" customHeight="1" thickBot="1" x14ac:dyDescent="0.3">
      <c r="A34" s="72" t="s">
        <v>36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4">
        <f t="shared" si="6"/>
        <v>0</v>
      </c>
    </row>
    <row r="35" spans="1:14" ht="15" customHeight="1" thickBot="1" x14ac:dyDescent="0.3">
      <c r="A35" s="75" t="s">
        <v>136</v>
      </c>
      <c r="B35" s="78">
        <v>450397.88</v>
      </c>
      <c r="C35" s="78">
        <f t="shared" ref="C35" si="7">SUM(C36:C37)</f>
        <v>443721.4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f t="shared" ref="N35" si="8">SUM(N36:N37)</f>
        <v>894119.28</v>
      </c>
    </row>
    <row r="36" spans="1:14" ht="15" customHeight="1" thickBot="1" x14ac:dyDescent="0.3">
      <c r="A36" s="80" t="s">
        <v>106</v>
      </c>
      <c r="B36" s="73">
        <v>195379.68</v>
      </c>
      <c r="C36" s="73">
        <v>215772.16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81">
        <f>SUM(B36:M36)</f>
        <v>411151.83999999997</v>
      </c>
    </row>
    <row r="37" spans="1:14" ht="15" customHeight="1" thickBot="1" x14ac:dyDescent="0.3">
      <c r="A37" s="80" t="s">
        <v>107</v>
      </c>
      <c r="B37" s="73">
        <v>255018.2</v>
      </c>
      <c r="C37" s="73">
        <v>227949.24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81">
        <f>SUM(B37:M37)</f>
        <v>482967.44</v>
      </c>
    </row>
    <row r="38" spans="1:14" ht="15" customHeight="1" thickBot="1" x14ac:dyDescent="0.3">
      <c r="A38" s="75" t="s">
        <v>37</v>
      </c>
      <c r="B38" s="74">
        <v>900980.08</v>
      </c>
      <c r="C38" s="74">
        <f t="shared" ref="C38" si="9">C39</f>
        <v>808997.73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f t="shared" ref="N38" si="10">N39</f>
        <v>1709977.81</v>
      </c>
    </row>
    <row r="39" spans="1:14" ht="15" customHeight="1" thickBot="1" x14ac:dyDescent="0.3">
      <c r="A39" s="75" t="s">
        <v>38</v>
      </c>
      <c r="B39" s="74">
        <v>900980.08</v>
      </c>
      <c r="C39" s="74">
        <f t="shared" ref="C39" si="11">SUM(C40:C42)</f>
        <v>808997.73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f>SUM(N40:N42)</f>
        <v>1709977.81</v>
      </c>
    </row>
    <row r="40" spans="1:14" ht="15" customHeight="1" thickBot="1" x14ac:dyDescent="0.3">
      <c r="A40" s="82" t="s">
        <v>39</v>
      </c>
      <c r="B40" s="73">
        <v>24404.32</v>
      </c>
      <c r="C40" s="73">
        <v>30089.97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83">
        <f>SUM(B40:M40)</f>
        <v>54494.29</v>
      </c>
    </row>
    <row r="41" spans="1:14" ht="15" customHeight="1" thickBot="1" x14ac:dyDescent="0.3">
      <c r="A41" s="82" t="s">
        <v>40</v>
      </c>
      <c r="B41" s="73">
        <v>0</v>
      </c>
      <c r="C41" s="73">
        <v>0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>
        <f>SUM(B41:M41)</f>
        <v>0</v>
      </c>
    </row>
    <row r="42" spans="1:14" ht="15" customHeight="1" thickBot="1" x14ac:dyDescent="0.3">
      <c r="A42" s="82" t="s">
        <v>41</v>
      </c>
      <c r="B42" s="73">
        <v>876575.76</v>
      </c>
      <c r="C42" s="73">
        <v>778907.76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83">
        <f>SUM(B42:M42)</f>
        <v>1655483.52</v>
      </c>
    </row>
    <row r="43" spans="1:14" ht="15" customHeight="1" thickBot="1" x14ac:dyDescent="0.3">
      <c r="A43" s="84" t="s">
        <v>108</v>
      </c>
      <c r="B43" s="78">
        <v>367016.68</v>
      </c>
      <c r="C43" s="78">
        <f t="shared" ref="C43" si="12">SUM(C44:C46)</f>
        <v>349907.05999999994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f t="shared" ref="N43" si="13">SUM(N44:N46)</f>
        <v>716923.74</v>
      </c>
    </row>
    <row r="44" spans="1:14" ht="14.25" customHeight="1" thickBot="1" x14ac:dyDescent="0.3">
      <c r="A44" s="82" t="s">
        <v>109</v>
      </c>
      <c r="B44" s="73">
        <v>130046.24999999997</v>
      </c>
      <c r="C44" s="73">
        <v>133161.82999999999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85">
        <f>SUM(B44:M44)</f>
        <v>263208.07999999996</v>
      </c>
    </row>
    <row r="45" spans="1:14" ht="14.25" customHeight="1" thickBot="1" x14ac:dyDescent="0.3">
      <c r="A45" s="82" t="s">
        <v>110</v>
      </c>
      <c r="B45" s="73">
        <v>204249.41</v>
      </c>
      <c r="C45" s="73">
        <v>178423.46999999994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85">
        <f t="shared" ref="N45:N55" si="14">SUM(B45:M45)</f>
        <v>382672.87999999995</v>
      </c>
    </row>
    <row r="46" spans="1:14" ht="15" customHeight="1" thickBot="1" x14ac:dyDescent="0.3">
      <c r="A46" s="82" t="s">
        <v>111</v>
      </c>
      <c r="B46" s="73">
        <v>32721.02</v>
      </c>
      <c r="C46" s="73">
        <v>38321.760000000002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85">
        <f t="shared" si="14"/>
        <v>71042.78</v>
      </c>
    </row>
    <row r="47" spans="1:14" ht="15.75" customHeight="1" thickBot="1" x14ac:dyDescent="0.3">
      <c r="A47" s="72" t="s">
        <v>47</v>
      </c>
      <c r="B47" s="73">
        <v>0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85">
        <f t="shared" si="14"/>
        <v>0</v>
      </c>
    </row>
    <row r="48" spans="1:14" ht="15" customHeight="1" thickBot="1" x14ac:dyDescent="0.3">
      <c r="A48" s="72" t="s">
        <v>48</v>
      </c>
      <c r="B48" s="73">
        <v>0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85">
        <f t="shared" si="14"/>
        <v>0</v>
      </c>
    </row>
    <row r="49" spans="1:14" ht="15" customHeight="1" thickBot="1" x14ac:dyDescent="0.3">
      <c r="A49" s="72" t="s">
        <v>49</v>
      </c>
      <c r="B49" s="73">
        <v>0</v>
      </c>
      <c r="C49" s="73"/>
      <c r="D49" s="73">
        <v>0</v>
      </c>
      <c r="E49" s="73">
        <v>0</v>
      </c>
      <c r="F49" s="73"/>
      <c r="G49" s="73"/>
      <c r="H49" s="73"/>
      <c r="I49" s="73"/>
      <c r="J49" s="73"/>
      <c r="K49" s="73"/>
      <c r="L49" s="73"/>
      <c r="M49" s="73"/>
      <c r="N49" s="85">
        <f t="shared" si="14"/>
        <v>0</v>
      </c>
    </row>
    <row r="50" spans="1:14" ht="15" customHeight="1" thickBot="1" x14ac:dyDescent="0.3">
      <c r="A50" s="72" t="s">
        <v>112</v>
      </c>
      <c r="B50" s="73">
        <v>196460.11000000004</v>
      </c>
      <c r="C50" s="73">
        <v>126091.61000000004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85">
        <f t="shared" si="14"/>
        <v>322551.72000000009</v>
      </c>
    </row>
    <row r="51" spans="1:14" ht="15" customHeight="1" thickBot="1" x14ac:dyDescent="0.3">
      <c r="A51" s="72" t="s">
        <v>51</v>
      </c>
      <c r="B51" s="73">
        <v>14967.630000000001</v>
      </c>
      <c r="C51" s="73">
        <v>0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85">
        <f t="shared" si="14"/>
        <v>14967.630000000001</v>
      </c>
    </row>
    <row r="52" spans="1:14" ht="15" customHeight="1" thickBot="1" x14ac:dyDescent="0.3">
      <c r="A52" s="72" t="s">
        <v>52</v>
      </c>
      <c r="B52" s="73">
        <v>0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85">
        <f t="shared" si="14"/>
        <v>0</v>
      </c>
    </row>
    <row r="53" spans="1:14" ht="15" customHeight="1" thickBot="1" x14ac:dyDescent="0.3">
      <c r="A53" s="72" t="s">
        <v>53</v>
      </c>
      <c r="B53" s="73">
        <v>0</v>
      </c>
      <c r="C53" s="73"/>
      <c r="D53" s="73">
        <v>0</v>
      </c>
      <c r="E53" s="73">
        <v>0</v>
      </c>
      <c r="F53" s="73"/>
      <c r="G53" s="73"/>
      <c r="H53" s="73"/>
      <c r="I53" s="73"/>
      <c r="J53" s="73"/>
      <c r="K53" s="73"/>
      <c r="L53" s="73"/>
      <c r="M53" s="73"/>
      <c r="N53" s="85">
        <f t="shared" si="14"/>
        <v>0</v>
      </c>
    </row>
    <row r="54" spans="1:14" ht="15" customHeight="1" thickBot="1" x14ac:dyDescent="0.3">
      <c r="A54" s="72" t="s">
        <v>113</v>
      </c>
      <c r="B54" s="73">
        <v>0</v>
      </c>
      <c r="C54" s="73"/>
      <c r="D54" s="73">
        <v>0</v>
      </c>
      <c r="E54" s="73">
        <v>0</v>
      </c>
      <c r="F54" s="73"/>
      <c r="G54" s="73"/>
      <c r="H54" s="73"/>
      <c r="I54" s="73"/>
      <c r="J54" s="73"/>
      <c r="K54" s="73"/>
      <c r="L54" s="73"/>
      <c r="M54" s="73"/>
      <c r="N54" s="85">
        <f t="shared" si="14"/>
        <v>0</v>
      </c>
    </row>
    <row r="55" spans="1:14" ht="15" customHeight="1" thickBot="1" x14ac:dyDescent="0.3">
      <c r="A55" s="72" t="s">
        <v>56</v>
      </c>
      <c r="B55" s="73">
        <v>43840.520000000004</v>
      </c>
      <c r="C55" s="73">
        <v>42504.02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85">
        <f t="shared" si="14"/>
        <v>86344.540000000008</v>
      </c>
    </row>
    <row r="56" spans="1:14" ht="15" customHeight="1" thickBot="1" x14ac:dyDescent="0.3">
      <c r="A56" s="75" t="s">
        <v>114</v>
      </c>
      <c r="B56" s="74">
        <v>4263373.6999999993</v>
      </c>
      <c r="C56" s="74">
        <f>C28+C38+C43+C50+C51+C52+C53+C54+C55+C47+C48+C49</f>
        <v>4301689.76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0</v>
      </c>
      <c r="N56" s="74">
        <f t="shared" ref="N56" si="15">N28+N38+N43+N50+N51+N52+N53+N54+N55+N47+N48+N49</f>
        <v>8565063.4600000028</v>
      </c>
    </row>
    <row r="57" spans="1:14" ht="15" customHeight="1" thickBot="1" x14ac:dyDescent="0.3">
      <c r="A57" s="69" t="s">
        <v>54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</row>
    <row r="58" spans="1:14" ht="15" customHeight="1" thickBot="1" x14ac:dyDescent="0.3">
      <c r="A58" s="72" t="s">
        <v>115</v>
      </c>
      <c r="B58" s="73"/>
      <c r="C58" s="73">
        <v>3245.58</v>
      </c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86">
        <f>SUM(B58:M58)</f>
        <v>3245.58</v>
      </c>
    </row>
    <row r="59" spans="1:14" ht="15" customHeight="1" thickBot="1" x14ac:dyDescent="0.3">
      <c r="A59" s="72" t="s">
        <v>116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86">
        <f>SUM(B59:M59)</f>
        <v>0</v>
      </c>
    </row>
    <row r="60" spans="1:14" ht="15" customHeight="1" thickBot="1" x14ac:dyDescent="0.3">
      <c r="A60" s="72" t="s">
        <v>117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86">
        <f>SUM(B60:M60)</f>
        <v>0</v>
      </c>
    </row>
    <row r="61" spans="1:14" ht="15" customHeight="1" thickBot="1" x14ac:dyDescent="0.3">
      <c r="A61" s="72" t="s">
        <v>118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86">
        <f>SUM(B61:M61)</f>
        <v>0</v>
      </c>
    </row>
    <row r="62" spans="1:14" ht="15" customHeight="1" thickBot="1" x14ac:dyDescent="0.3">
      <c r="A62" s="75" t="s">
        <v>119</v>
      </c>
      <c r="B62" s="78">
        <v>0</v>
      </c>
      <c r="C62" s="78">
        <f t="shared" ref="C62" si="16">SUM(C58:C61)</f>
        <v>3245.58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86">
        <f t="shared" ref="N62" si="17">SUM(N58:N61)</f>
        <v>3245.58</v>
      </c>
    </row>
    <row r="63" spans="1:14" ht="15" customHeight="1" thickBot="1" x14ac:dyDescent="0.3">
      <c r="A63" s="75" t="s">
        <v>120</v>
      </c>
      <c r="B63" s="78">
        <v>4263373.6999999993</v>
      </c>
      <c r="C63" s="78">
        <f>C56+C62</f>
        <v>4304935.34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86">
        <f>N56+N62</f>
        <v>8568309.0400000028</v>
      </c>
    </row>
    <row r="64" spans="1:14" ht="15" customHeight="1" thickBot="1" x14ac:dyDescent="0.3">
      <c r="A64" s="75" t="s">
        <v>121</v>
      </c>
      <c r="B64" s="78">
        <v>1288820.2600000007</v>
      </c>
      <c r="C64" s="78">
        <f t="shared" ref="C64" si="18">C26-C63</f>
        <v>1261922.7999999998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83">
        <f>N26-N63</f>
        <v>2550743.0599999968</v>
      </c>
    </row>
    <row r="65" spans="1:14" ht="15" customHeight="1" x14ac:dyDescent="0.25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</row>
    <row r="66" spans="1:14" ht="15" customHeight="1" x14ac:dyDescent="0.25">
      <c r="A66" s="87"/>
      <c r="B66" s="89"/>
      <c r="C66" s="89"/>
      <c r="D66" s="89"/>
      <c r="E66" s="89"/>
      <c r="F66" s="89"/>
      <c r="G66" s="89"/>
      <c r="H66" s="65"/>
      <c r="I66" s="65"/>
      <c r="N66" s="89"/>
    </row>
    <row r="67" spans="1:14" ht="15" customHeight="1" thickBot="1" x14ac:dyDescent="0.3">
      <c r="A67" s="90" t="s">
        <v>122</v>
      </c>
      <c r="B67" s="89"/>
      <c r="C67" s="89"/>
      <c r="D67" s="89"/>
      <c r="E67" s="89"/>
      <c r="F67" s="89"/>
      <c r="G67" s="89"/>
      <c r="H67" s="65"/>
      <c r="I67" s="65"/>
      <c r="N67" s="89"/>
    </row>
    <row r="68" spans="1:14" ht="15" customHeight="1" thickBot="1" x14ac:dyDescent="0.3">
      <c r="A68" s="72" t="s">
        <v>123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2"/>
    </row>
    <row r="69" spans="1:14" ht="15" customHeight="1" x14ac:dyDescent="0.25">
      <c r="A69" s="87"/>
      <c r="B69" s="89"/>
      <c r="C69" s="89"/>
      <c r="D69" s="89"/>
      <c r="E69" s="89"/>
      <c r="F69" s="89"/>
      <c r="G69" s="89"/>
      <c r="H69" s="65"/>
      <c r="I69" s="65"/>
      <c r="N69" s="89"/>
    </row>
    <row r="70" spans="1:14" ht="15" customHeight="1" thickBot="1" x14ac:dyDescent="0.3">
      <c r="A70" s="64" t="s">
        <v>124</v>
      </c>
      <c r="B70" s="89"/>
      <c r="C70" s="89"/>
      <c r="D70" s="89"/>
      <c r="E70" s="89"/>
      <c r="F70" s="89"/>
      <c r="G70" s="89"/>
      <c r="H70" s="65"/>
      <c r="I70" s="65"/>
      <c r="N70" s="89"/>
    </row>
    <row r="71" spans="1:14" ht="15" customHeight="1" thickBot="1" x14ac:dyDescent="0.3">
      <c r="A71" s="72" t="s">
        <v>125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86">
        <v>0</v>
      </c>
    </row>
    <row r="72" spans="1:14" ht="15" customHeight="1" thickBot="1" x14ac:dyDescent="0.3">
      <c r="A72" s="72" t="s">
        <v>48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86">
        <v>0</v>
      </c>
    </row>
    <row r="73" spans="1:14" ht="15" customHeight="1" thickBot="1" x14ac:dyDescent="0.3">
      <c r="A73" s="72" t="s">
        <v>49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86">
        <v>0</v>
      </c>
    </row>
    <row r="74" spans="1:14" ht="15" customHeight="1" x14ac:dyDescent="0.25">
      <c r="A74" s="87"/>
      <c r="B74" s="89"/>
      <c r="C74" s="89"/>
      <c r="D74" s="89"/>
      <c r="E74" s="89"/>
      <c r="F74" s="89"/>
      <c r="G74" s="89"/>
      <c r="H74" s="65"/>
      <c r="I74" s="65"/>
      <c r="N74" s="89"/>
    </row>
    <row r="75" spans="1:14" ht="15" customHeight="1" thickBot="1" x14ac:dyDescent="0.3">
      <c r="A75" s="64" t="s">
        <v>126</v>
      </c>
      <c r="B75" s="89"/>
      <c r="C75" s="89"/>
      <c r="D75" s="89"/>
      <c r="E75" s="89"/>
      <c r="F75" s="89"/>
      <c r="G75" s="89"/>
      <c r="H75" s="65"/>
      <c r="I75" s="65"/>
      <c r="N75" s="89"/>
    </row>
    <row r="76" spans="1:14" ht="15" customHeight="1" thickBot="1" x14ac:dyDescent="0.3">
      <c r="A76" s="72" t="s">
        <v>127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86">
        <v>0</v>
      </c>
    </row>
    <row r="77" spans="1:14" ht="15" customHeight="1" thickBot="1" x14ac:dyDescent="0.3">
      <c r="A77" s="72" t="s">
        <v>115</v>
      </c>
      <c r="B77" s="73">
        <v>0</v>
      </c>
      <c r="C77" s="73">
        <v>0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86">
        <v>0</v>
      </c>
    </row>
    <row r="78" spans="1:14" ht="15" customHeight="1" x14ac:dyDescent="0.25">
      <c r="A78" s="87"/>
      <c r="B78" s="89"/>
      <c r="C78" s="89"/>
      <c r="D78" s="89"/>
      <c r="E78" s="89"/>
      <c r="F78" s="89"/>
      <c r="G78" s="89"/>
      <c r="H78" s="65"/>
      <c r="I78" s="65"/>
      <c r="N78" s="89"/>
    </row>
    <row r="79" spans="1:14" ht="15" customHeight="1" thickBot="1" x14ac:dyDescent="0.3">
      <c r="A79" s="94" t="s">
        <v>128</v>
      </c>
      <c r="B79" s="89"/>
      <c r="C79" s="89"/>
      <c r="D79" s="89"/>
      <c r="E79" s="89"/>
      <c r="F79" s="89"/>
      <c r="G79" s="89"/>
      <c r="H79" s="65"/>
      <c r="I79" s="65"/>
      <c r="N79" s="89"/>
    </row>
    <row r="80" spans="1:14" ht="25.5" customHeight="1" thickBot="1" x14ac:dyDescent="0.3">
      <c r="A80" s="72" t="s">
        <v>129</v>
      </c>
      <c r="B80" s="73">
        <v>0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86"/>
    </row>
    <row r="81" spans="1:14" ht="15" customHeight="1" x14ac:dyDescent="0.25">
      <c r="A81" s="87"/>
      <c r="B81" s="89"/>
      <c r="C81" s="89"/>
      <c r="D81" s="89"/>
      <c r="E81" s="89"/>
      <c r="F81" s="89"/>
      <c r="G81" s="89"/>
      <c r="H81" s="65"/>
      <c r="I81" s="65"/>
      <c r="N81" s="89"/>
    </row>
    <row r="82" spans="1:14" ht="15" customHeight="1" thickBot="1" x14ac:dyDescent="0.3">
      <c r="A82" s="94" t="s">
        <v>130</v>
      </c>
      <c r="B82" s="89"/>
      <c r="C82" s="89"/>
      <c r="D82" s="89"/>
      <c r="E82" s="89"/>
      <c r="F82" s="89"/>
      <c r="G82" s="89"/>
      <c r="H82" s="65"/>
      <c r="I82" s="65"/>
      <c r="N82" s="89"/>
    </row>
    <row r="83" spans="1:14" ht="20.25" customHeight="1" thickBot="1" x14ac:dyDescent="0.3">
      <c r="A83" s="72" t="s">
        <v>123</v>
      </c>
      <c r="B83" s="95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2"/>
    </row>
    <row r="84" spans="1:14" ht="15" customHeight="1" x14ac:dyDescent="0.25">
      <c r="A84" s="87"/>
      <c r="B84" s="89"/>
      <c r="C84" s="89"/>
      <c r="D84" s="89"/>
      <c r="E84" s="89"/>
      <c r="F84" s="89"/>
      <c r="G84" s="89"/>
      <c r="H84" s="65"/>
      <c r="I84" s="65"/>
      <c r="N84" s="89"/>
    </row>
    <row r="85" spans="1:14" ht="15" customHeight="1" thickBot="1" x14ac:dyDescent="0.3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</row>
    <row r="86" spans="1:14" ht="15" customHeight="1" thickBot="1" x14ac:dyDescent="0.3">
      <c r="A86" s="72"/>
      <c r="B86" s="96" t="s">
        <v>79</v>
      </c>
      <c r="C86" s="118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20"/>
    </row>
    <row r="87" spans="1:14" ht="15" customHeight="1" thickBot="1" x14ac:dyDescent="0.3">
      <c r="A87" s="97"/>
      <c r="B87" s="96" t="s">
        <v>60</v>
      </c>
      <c r="C87" s="111" t="s">
        <v>137</v>
      </c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3"/>
    </row>
    <row r="88" spans="1:14" ht="15" customHeight="1" thickBot="1" x14ac:dyDescent="0.3">
      <c r="A88" s="98"/>
      <c r="B88" s="96" t="s">
        <v>61</v>
      </c>
      <c r="C88" s="111" t="s">
        <v>141</v>
      </c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3"/>
    </row>
    <row r="89" spans="1:14" ht="15" customHeight="1" thickBot="1" x14ac:dyDescent="0.3">
      <c r="A89" s="98"/>
      <c r="B89" s="96" t="s">
        <v>62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3"/>
    </row>
    <row r="90" spans="1:14" ht="15" customHeight="1" thickBot="1" x14ac:dyDescent="0.3">
      <c r="A90" s="98"/>
      <c r="B90" s="96" t="s">
        <v>63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3"/>
    </row>
    <row r="91" spans="1:14" ht="15" customHeight="1" thickBot="1" x14ac:dyDescent="0.3">
      <c r="A91" s="98"/>
      <c r="B91" s="96" t="s">
        <v>64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3"/>
    </row>
    <row r="92" spans="1:14" ht="15" customHeight="1" thickBot="1" x14ac:dyDescent="0.3">
      <c r="A92" s="98"/>
      <c r="B92" s="96" t="s">
        <v>65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3"/>
    </row>
    <row r="93" spans="1:14" ht="15" customHeight="1" thickBot="1" x14ac:dyDescent="0.3">
      <c r="A93" s="98"/>
      <c r="B93" s="96" t="s">
        <v>66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3"/>
    </row>
    <row r="94" spans="1:14" ht="15" customHeight="1" thickBot="1" x14ac:dyDescent="0.3">
      <c r="A94" s="98"/>
      <c r="B94" s="96" t="s">
        <v>67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3"/>
    </row>
    <row r="95" spans="1:14" ht="15" customHeight="1" thickBot="1" x14ac:dyDescent="0.3">
      <c r="A95" s="98"/>
      <c r="B95" s="96" t="s">
        <v>68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3"/>
    </row>
    <row r="96" spans="1:14" ht="15" customHeight="1" thickBot="1" x14ac:dyDescent="0.3">
      <c r="A96" s="98"/>
      <c r="B96" s="96" t="s">
        <v>69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3"/>
    </row>
    <row r="97" spans="1:14" s="88" customFormat="1" ht="15" customHeight="1" thickBot="1" x14ac:dyDescent="0.3">
      <c r="A97" s="98"/>
      <c r="B97" s="96" t="s">
        <v>70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3"/>
    </row>
    <row r="98" spans="1:14" s="88" customFormat="1" ht="15" customHeight="1" thickBot="1" x14ac:dyDescent="0.3">
      <c r="A98" s="98"/>
      <c r="B98" s="96" t="s">
        <v>71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3"/>
    </row>
    <row r="99" spans="1:14" ht="36" customHeight="1" thickBot="1" x14ac:dyDescent="0.3">
      <c r="A99" s="99"/>
      <c r="B99" s="96" t="s">
        <v>131</v>
      </c>
      <c r="C99" s="111" t="s">
        <v>132</v>
      </c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3"/>
    </row>
    <row r="100" spans="1:14" x14ac:dyDescent="0.25">
      <c r="C100" s="65"/>
      <c r="G100" s="65"/>
      <c r="J100" s="65"/>
      <c r="L100" s="65"/>
    </row>
    <row r="102" spans="1:14" x14ac:dyDescent="0.25">
      <c r="B102" s="100"/>
      <c r="C102" s="100"/>
      <c r="M102" s="88"/>
      <c r="N102" s="88"/>
    </row>
    <row r="103" spans="1:14" x14ac:dyDescent="0.25">
      <c r="B103" s="100"/>
      <c r="C103" s="100"/>
    </row>
  </sheetData>
  <autoFilter ref="A6:N73" xr:uid="{00000000-0009-0000-0000-000001000000}"/>
  <mergeCells count="18">
    <mergeCell ref="A1:N1"/>
    <mergeCell ref="A2:N2"/>
    <mergeCell ref="A3:N3"/>
    <mergeCell ref="A85:N85"/>
    <mergeCell ref="C86:N86"/>
    <mergeCell ref="C96:N96"/>
    <mergeCell ref="C97:N97"/>
    <mergeCell ref="C98:N98"/>
    <mergeCell ref="C87:N87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</mergeCells>
  <pageMargins left="0.39370078740157483" right="0.39370078740157483" top="0.59055118110236227" bottom="0.59055118110236227" header="0.31496062992125984" footer="0.11811023622047245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T96"/>
  <sheetViews>
    <sheetView topLeftCell="A15" zoomScale="85" zoomScaleNormal="85" workbookViewId="0">
      <selection activeCell="B14" sqref="B14"/>
    </sheetView>
  </sheetViews>
  <sheetFormatPr defaultColWidth="7.7109375" defaultRowHeight="15" x14ac:dyDescent="0.25"/>
  <cols>
    <col min="1" max="1" width="60.42578125" style="11" customWidth="1"/>
    <col min="2" max="2" width="16.42578125" style="5" customWidth="1"/>
    <col min="3" max="11" width="16.28515625" style="5" customWidth="1"/>
    <col min="12" max="12" width="16.7109375" style="5" customWidth="1"/>
    <col min="13" max="13" width="17.140625" style="5" customWidth="1"/>
    <col min="14" max="14" width="17.28515625" style="5" customWidth="1"/>
    <col min="15" max="15" width="7.7109375" style="5"/>
    <col min="16" max="16" width="12.85546875" style="5" bestFit="1" customWidth="1"/>
    <col min="17" max="17" width="13.28515625" style="5" bestFit="1" customWidth="1"/>
    <col min="18" max="19" width="7.7109375" style="5"/>
    <col min="20" max="20" width="9.85546875" style="5" bestFit="1" customWidth="1"/>
    <col min="21" max="16384" width="7.7109375" style="5"/>
  </cols>
  <sheetData>
    <row r="1" spans="1:17" s="1" customFormat="1" x14ac:dyDescent="0.25">
      <c r="A1" s="109" t="s">
        <v>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8"/>
    </row>
    <row r="2" spans="1:17" s="1" customFormat="1" x14ac:dyDescent="0.25">
      <c r="A2" s="109" t="s">
        <v>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8"/>
    </row>
    <row r="3" spans="1:17" s="1" customFormat="1" x14ac:dyDescent="0.25">
      <c r="A3" s="109" t="s">
        <v>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8"/>
    </row>
    <row r="4" spans="1:17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7" s="1" customFormat="1" x14ac:dyDescent="0.25">
      <c r="A5" s="3"/>
      <c r="D5" s="21" t="s">
        <v>4</v>
      </c>
      <c r="E5" s="22" t="s">
        <v>134</v>
      </c>
      <c r="F5" s="22"/>
      <c r="G5" s="22"/>
      <c r="H5" s="22"/>
      <c r="I5" s="4"/>
      <c r="J5" s="4"/>
      <c r="K5" s="4"/>
      <c r="L5" s="4"/>
      <c r="M5" s="4"/>
      <c r="N5" s="18"/>
      <c r="O5" s="18"/>
    </row>
    <row r="6" spans="1:17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7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7" ht="18" x14ac:dyDescent="0.25">
      <c r="A8" s="110" t="s">
        <v>135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7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7" s="10" customFormat="1" ht="15.75" x14ac:dyDescent="0.25">
      <c r="A11" s="25" t="s">
        <v>18</v>
      </c>
      <c r="B11" s="26">
        <v>8053608.299999997</v>
      </c>
      <c r="C11" s="26">
        <f t="shared" ref="C11" si="0">B59</f>
        <v>9124695.2399999984</v>
      </c>
      <c r="D11" s="26">
        <f t="shared" ref="D11:M11" si="1">C59</f>
        <v>10772258.059999999</v>
      </c>
      <c r="E11" s="26">
        <f t="shared" si="1"/>
        <v>10772258.059999999</v>
      </c>
      <c r="F11" s="26">
        <f t="shared" si="1"/>
        <v>10772258.059999999</v>
      </c>
      <c r="G11" s="26">
        <f t="shared" si="1"/>
        <v>10772258.059999999</v>
      </c>
      <c r="H11" s="26">
        <f t="shared" si="1"/>
        <v>10772258.059999999</v>
      </c>
      <c r="I11" s="26">
        <f t="shared" si="1"/>
        <v>10772258.059999999</v>
      </c>
      <c r="J11" s="26">
        <f t="shared" si="1"/>
        <v>10772258.059999999</v>
      </c>
      <c r="K11" s="26">
        <f t="shared" si="1"/>
        <v>10772258.059999999</v>
      </c>
      <c r="L11" s="26">
        <f t="shared" si="1"/>
        <v>10772258.059999999</v>
      </c>
      <c r="M11" s="26">
        <f t="shared" si="1"/>
        <v>10772258.059999999</v>
      </c>
      <c r="N11" s="27">
        <f>B11</f>
        <v>8053608.299999997</v>
      </c>
    </row>
    <row r="12" spans="1:17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Q12" s="10"/>
    </row>
    <row r="13" spans="1:17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Q13" s="10"/>
    </row>
    <row r="14" spans="1:17" x14ac:dyDescent="0.25">
      <c r="A14" s="32" t="s">
        <v>20</v>
      </c>
      <c r="B14" s="33">
        <v>5442890</v>
      </c>
      <c r="C14" s="33">
        <v>5442890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21" si="2">SUM(B14:M14)</f>
        <v>10885780</v>
      </c>
      <c r="P14" s="12"/>
      <c r="Q14" s="10"/>
    </row>
    <row r="15" spans="1:17" x14ac:dyDescent="0.25">
      <c r="A15" s="32" t="s">
        <v>90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6">
        <v>0</v>
      </c>
      <c r="L15" s="33">
        <v>0</v>
      </c>
      <c r="M15" s="33">
        <v>0</v>
      </c>
      <c r="N15" s="35">
        <f t="shared" si="2"/>
        <v>0</v>
      </c>
      <c r="P15" s="12"/>
      <c r="Q15" s="10"/>
    </row>
    <row r="16" spans="1:17" x14ac:dyDescent="0.25">
      <c r="A16" s="32" t="s">
        <v>91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6">
        <v>0</v>
      </c>
      <c r="L16" s="33">
        <v>0</v>
      </c>
      <c r="M16" s="33">
        <v>0</v>
      </c>
      <c r="N16" s="35">
        <f t="shared" si="2"/>
        <v>0</v>
      </c>
      <c r="P16" s="12"/>
      <c r="Q16" s="10"/>
    </row>
    <row r="17" spans="1:20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6">
        <v>0</v>
      </c>
      <c r="L17" s="33">
        <v>0</v>
      </c>
      <c r="M17" s="33">
        <v>0</v>
      </c>
      <c r="N17" s="35">
        <f t="shared" si="2"/>
        <v>0</v>
      </c>
      <c r="P17" s="12"/>
      <c r="Q17" s="10"/>
    </row>
    <row r="18" spans="1:20" x14ac:dyDescent="0.25">
      <c r="A18" s="32" t="s">
        <v>22</v>
      </c>
      <c r="B18" s="33">
        <v>106279.92</v>
      </c>
      <c r="C18" s="33">
        <v>102807.66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f t="shared" si="2"/>
        <v>209087.58000000002</v>
      </c>
      <c r="P18" s="12"/>
      <c r="Q18" s="10"/>
    </row>
    <row r="19" spans="1:20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2"/>
        <v>0</v>
      </c>
      <c r="P19" s="12"/>
      <c r="Q19" s="10"/>
    </row>
    <row r="20" spans="1:20" x14ac:dyDescent="0.25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2"/>
        <v>0</v>
      </c>
      <c r="P20" s="12"/>
      <c r="Q20" s="10"/>
    </row>
    <row r="21" spans="1:20" x14ac:dyDescent="0.2">
      <c r="A21" s="32" t="s">
        <v>25</v>
      </c>
      <c r="B21" s="36">
        <v>1464.9</v>
      </c>
      <c r="C21" s="33">
        <v>1059.55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5">
        <f t="shared" si="2"/>
        <v>2524.4499999999998</v>
      </c>
      <c r="P21" s="12"/>
      <c r="Q21" s="10"/>
      <c r="R21" s="102"/>
      <c r="S21" s="101"/>
      <c r="T21" s="2"/>
    </row>
    <row r="22" spans="1:20" s="10" customFormat="1" ht="15.75" x14ac:dyDescent="0.2">
      <c r="A22" s="38" t="s">
        <v>26</v>
      </c>
      <c r="B22" s="39">
        <f t="shared" ref="B22:N22" si="3">SUM(B14:B21)</f>
        <v>5550634.8200000003</v>
      </c>
      <c r="C22" s="39">
        <f t="shared" si="3"/>
        <v>5546757.21</v>
      </c>
      <c r="D22" s="39">
        <f t="shared" si="3"/>
        <v>0</v>
      </c>
      <c r="E22" s="39">
        <f t="shared" si="3"/>
        <v>0</v>
      </c>
      <c r="F22" s="39">
        <f t="shared" si="3"/>
        <v>0</v>
      </c>
      <c r="G22" s="39">
        <f t="shared" si="3"/>
        <v>0</v>
      </c>
      <c r="H22" s="39">
        <f t="shared" si="3"/>
        <v>0</v>
      </c>
      <c r="I22" s="39">
        <f t="shared" si="3"/>
        <v>0</v>
      </c>
      <c r="J22" s="39">
        <f t="shared" si="3"/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  <c r="N22" s="40">
        <f t="shared" si="3"/>
        <v>11097392.029999999</v>
      </c>
      <c r="P22" s="12"/>
      <c r="R22" s="102"/>
      <c r="S22" s="101"/>
      <c r="T22" s="103"/>
    </row>
    <row r="23" spans="1:20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P23" s="12"/>
      <c r="Q23" s="10"/>
    </row>
    <row r="24" spans="1:20" x14ac:dyDescent="0.2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P24" s="12"/>
      <c r="Q24" s="10"/>
      <c r="T24" s="2"/>
    </row>
    <row r="25" spans="1:20" ht="15.75" x14ac:dyDescent="0.25">
      <c r="A25" s="44" t="s">
        <v>28</v>
      </c>
      <c r="B25" s="45">
        <f t="shared" ref="B25:M25" si="4">SUM(B26:B33)</f>
        <v>2931115.04</v>
      </c>
      <c r="C25" s="45">
        <f t="shared" si="4"/>
        <v>2520201.9000000004</v>
      </c>
      <c r="D25" s="45">
        <f t="shared" si="4"/>
        <v>0</v>
      </c>
      <c r="E25" s="45">
        <f t="shared" si="4"/>
        <v>0</v>
      </c>
      <c r="F25" s="45">
        <f t="shared" si="4"/>
        <v>0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0</v>
      </c>
      <c r="K25" s="45">
        <f t="shared" si="4"/>
        <v>0</v>
      </c>
      <c r="L25" s="45">
        <f t="shared" si="4"/>
        <v>0</v>
      </c>
      <c r="M25" s="45">
        <f t="shared" si="4"/>
        <v>0</v>
      </c>
      <c r="N25" s="46">
        <f t="shared" ref="N25:N33" si="5">SUM(B25:M25)</f>
        <v>5451316.9400000004</v>
      </c>
      <c r="P25" s="12"/>
      <c r="Q25" s="10"/>
    </row>
    <row r="26" spans="1:20" ht="15.75" x14ac:dyDescent="0.2">
      <c r="A26" s="32" t="s">
        <v>29</v>
      </c>
      <c r="B26" s="36">
        <v>1560701.45</v>
      </c>
      <c r="C26" s="37">
        <v>1483928.68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6">
        <f t="shared" si="5"/>
        <v>3044630.13</v>
      </c>
      <c r="P26" s="12"/>
      <c r="Q26" s="10"/>
    </row>
    <row r="27" spans="1:20" ht="15.75" x14ac:dyDescent="0.2">
      <c r="A27" s="32" t="s">
        <v>30</v>
      </c>
      <c r="B27" s="36">
        <v>281189.71999999997</v>
      </c>
      <c r="C27" s="37">
        <v>287121.90000000002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6">
        <f t="shared" si="5"/>
        <v>568311.62</v>
      </c>
      <c r="P27" s="12"/>
      <c r="Q27" s="10"/>
    </row>
    <row r="28" spans="1:20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5"/>
        <v>0</v>
      </c>
      <c r="P28" s="12"/>
      <c r="Q28" s="10"/>
    </row>
    <row r="29" spans="1:20" ht="15.75" x14ac:dyDescent="0.2">
      <c r="A29" s="32" t="s">
        <v>32</v>
      </c>
      <c r="B29" s="36">
        <v>858763.64</v>
      </c>
      <c r="C29" s="37">
        <v>604046.84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104">
        <f t="shared" si="5"/>
        <v>1462810.48</v>
      </c>
      <c r="P29" s="12"/>
      <c r="Q29" s="10"/>
    </row>
    <row r="30" spans="1:20" ht="15.75" x14ac:dyDescent="0.2">
      <c r="A30" s="32" t="s">
        <v>33</v>
      </c>
      <c r="B30" s="36">
        <v>52194.3</v>
      </c>
      <c r="C30" s="37">
        <v>37701.699999999997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104">
        <f t="shared" si="5"/>
        <v>89896</v>
      </c>
      <c r="P30" s="12"/>
      <c r="Q30" s="10"/>
    </row>
    <row r="31" spans="1:20" ht="15.75" x14ac:dyDescent="0.2">
      <c r="A31" s="32" t="s">
        <v>34</v>
      </c>
      <c r="B31" s="36">
        <v>3413.32</v>
      </c>
      <c r="C31" s="37">
        <v>6943.43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46">
        <f t="shared" si="5"/>
        <v>10356.75</v>
      </c>
      <c r="P31" s="60"/>
      <c r="Q31" s="10"/>
    </row>
    <row r="32" spans="1:20" ht="15.75" x14ac:dyDescent="0.2">
      <c r="A32" s="32" t="s">
        <v>35</v>
      </c>
      <c r="B32" s="36">
        <v>173196.45</v>
      </c>
      <c r="C32" s="37">
        <v>99250.61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46">
        <f t="shared" si="5"/>
        <v>272447.06</v>
      </c>
      <c r="P32" s="12"/>
      <c r="Q32" s="10"/>
    </row>
    <row r="33" spans="1:17" ht="15.75" x14ac:dyDescent="0.2">
      <c r="A33" s="32" t="s">
        <v>36</v>
      </c>
      <c r="B33" s="37">
        <v>1656.16</v>
      </c>
      <c r="C33" s="37">
        <v>1208.74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46">
        <f t="shared" si="5"/>
        <v>2864.9</v>
      </c>
      <c r="P33" s="12"/>
      <c r="Q33" s="10"/>
    </row>
    <row r="34" spans="1:17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  <c r="P34" s="12"/>
      <c r="Q34" s="10"/>
    </row>
    <row r="35" spans="1:17" ht="15.75" x14ac:dyDescent="0.25">
      <c r="A35" s="44" t="s">
        <v>37</v>
      </c>
      <c r="B35" s="45">
        <f t="shared" ref="B35:M35" si="6">SUM(B37:B39)</f>
        <v>767700.95000000007</v>
      </c>
      <c r="C35" s="45">
        <f>SUM(C37:C39)</f>
        <v>703192.25</v>
      </c>
      <c r="D35" s="45">
        <f t="shared" si="6"/>
        <v>0</v>
      </c>
      <c r="E35" s="45">
        <f>SUM(E36:E39)</f>
        <v>0</v>
      </c>
      <c r="F35" s="45">
        <f t="shared" si="6"/>
        <v>0</v>
      </c>
      <c r="G35" s="45">
        <f t="shared" si="6"/>
        <v>0</v>
      </c>
      <c r="H35" s="45">
        <f t="shared" si="6"/>
        <v>0</v>
      </c>
      <c r="I35" s="45">
        <f t="shared" si="6"/>
        <v>0</v>
      </c>
      <c r="J35" s="45">
        <f t="shared" si="6"/>
        <v>0</v>
      </c>
      <c r="K35" s="45">
        <f t="shared" si="6"/>
        <v>0</v>
      </c>
      <c r="L35" s="45">
        <f t="shared" si="6"/>
        <v>0</v>
      </c>
      <c r="M35" s="45">
        <f t="shared" si="6"/>
        <v>0</v>
      </c>
      <c r="N35" s="46">
        <f t="shared" ref="N35:N54" si="7">SUM(B35:M35)</f>
        <v>1470893.2000000002</v>
      </c>
      <c r="P35" s="12"/>
      <c r="Q35" s="10"/>
    </row>
    <row r="36" spans="1:17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7"/>
        <v>0</v>
      </c>
      <c r="P36" s="12"/>
      <c r="Q36" s="10"/>
    </row>
    <row r="37" spans="1:17" ht="15.75" x14ac:dyDescent="0.25">
      <c r="A37" s="32" t="s">
        <v>39</v>
      </c>
      <c r="B37" s="36">
        <v>740828.18</v>
      </c>
      <c r="C37" s="36">
        <v>691834.95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46">
        <f t="shared" si="7"/>
        <v>1432663.13</v>
      </c>
      <c r="P37" s="12"/>
      <c r="Q37" s="10"/>
    </row>
    <row r="38" spans="1:17" ht="15.75" x14ac:dyDescent="0.25">
      <c r="A38" s="32" t="s">
        <v>40</v>
      </c>
      <c r="B38" s="36">
        <v>1210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46">
        <f t="shared" si="7"/>
        <v>1210</v>
      </c>
      <c r="P38" s="12"/>
      <c r="Q38" s="10"/>
    </row>
    <row r="39" spans="1:17" ht="15.75" x14ac:dyDescent="0.25">
      <c r="A39" s="32" t="s">
        <v>41</v>
      </c>
      <c r="B39" s="36">
        <v>25662.77</v>
      </c>
      <c r="C39" s="36">
        <v>11357.3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46">
        <f t="shared" si="7"/>
        <v>37020.07</v>
      </c>
      <c r="P39" s="12"/>
      <c r="Q39" s="10"/>
    </row>
    <row r="40" spans="1:17" ht="15.75" x14ac:dyDescent="0.25">
      <c r="A40" s="44" t="s">
        <v>42</v>
      </c>
      <c r="B40" s="45">
        <f t="shared" ref="B40:M40" si="8">SUM(B41:B43)</f>
        <v>676565.42999999993</v>
      </c>
      <c r="C40" s="45">
        <f t="shared" si="8"/>
        <v>537807.43999999994</v>
      </c>
      <c r="D40" s="45">
        <f t="shared" si="8"/>
        <v>0</v>
      </c>
      <c r="E40" s="45">
        <f t="shared" si="8"/>
        <v>0</v>
      </c>
      <c r="F40" s="45">
        <f t="shared" si="8"/>
        <v>0</v>
      </c>
      <c r="G40" s="45">
        <f t="shared" si="8"/>
        <v>0</v>
      </c>
      <c r="H40" s="45">
        <f t="shared" si="8"/>
        <v>0</v>
      </c>
      <c r="I40" s="45">
        <f t="shared" si="8"/>
        <v>0</v>
      </c>
      <c r="J40" s="45">
        <f t="shared" si="8"/>
        <v>0</v>
      </c>
      <c r="K40" s="45">
        <f t="shared" si="8"/>
        <v>0</v>
      </c>
      <c r="L40" s="45">
        <f t="shared" si="8"/>
        <v>0</v>
      </c>
      <c r="M40" s="45">
        <f t="shared" si="8"/>
        <v>0</v>
      </c>
      <c r="N40" s="46">
        <f t="shared" si="7"/>
        <v>1214372.8699999999</v>
      </c>
      <c r="P40" s="12"/>
      <c r="Q40" s="10"/>
    </row>
    <row r="41" spans="1:17" ht="15.75" x14ac:dyDescent="0.2">
      <c r="A41" s="32" t="s">
        <v>43</v>
      </c>
      <c r="B41" s="36">
        <v>93851.4</v>
      </c>
      <c r="C41" s="37">
        <v>39720.22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46">
        <f t="shared" si="7"/>
        <v>133571.62</v>
      </c>
      <c r="P41" s="12"/>
      <c r="Q41" s="10"/>
    </row>
    <row r="42" spans="1:17" ht="15.75" x14ac:dyDescent="0.2">
      <c r="A42" s="32" t="s">
        <v>44</v>
      </c>
      <c r="B42" s="36">
        <v>181932.33</v>
      </c>
      <c r="C42" s="37">
        <v>133762.74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46">
        <f t="shared" si="7"/>
        <v>315695.06999999995</v>
      </c>
      <c r="P42" s="12"/>
      <c r="Q42" s="10"/>
    </row>
    <row r="43" spans="1:17" ht="15.75" x14ac:dyDescent="0.2">
      <c r="A43" s="32" t="s">
        <v>45</v>
      </c>
      <c r="B43" s="36">
        <v>400781.7</v>
      </c>
      <c r="C43" s="37">
        <v>364324.48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46">
        <f t="shared" si="7"/>
        <v>765106.17999999993</v>
      </c>
      <c r="P43" s="12"/>
      <c r="Q43" s="10"/>
    </row>
    <row r="44" spans="1:17" ht="15.75" x14ac:dyDescent="0.25">
      <c r="A44" s="44" t="s">
        <v>46</v>
      </c>
      <c r="B44" s="45">
        <f t="shared" ref="B44:M44" si="9">SUM(B45:B47)</f>
        <v>0</v>
      </c>
      <c r="C44" s="45">
        <f t="shared" si="9"/>
        <v>0</v>
      </c>
      <c r="D44" s="45">
        <f t="shared" si="9"/>
        <v>0</v>
      </c>
      <c r="E44" s="45">
        <f t="shared" si="9"/>
        <v>0</v>
      </c>
      <c r="F44" s="45">
        <f t="shared" si="9"/>
        <v>0</v>
      </c>
      <c r="G44" s="45">
        <f t="shared" si="9"/>
        <v>0</v>
      </c>
      <c r="H44" s="45">
        <f t="shared" si="9"/>
        <v>0</v>
      </c>
      <c r="I44" s="45">
        <f t="shared" si="9"/>
        <v>0</v>
      </c>
      <c r="J44" s="45">
        <f t="shared" si="9"/>
        <v>0</v>
      </c>
      <c r="K44" s="45">
        <f t="shared" si="9"/>
        <v>0</v>
      </c>
      <c r="L44" s="45">
        <f t="shared" si="9"/>
        <v>0</v>
      </c>
      <c r="M44" s="45">
        <f t="shared" si="9"/>
        <v>0</v>
      </c>
      <c r="N44" s="46">
        <f t="shared" si="7"/>
        <v>0</v>
      </c>
      <c r="P44" s="12"/>
      <c r="Q44" s="10"/>
    </row>
    <row r="45" spans="1:17" ht="15.75" x14ac:dyDescent="0.2">
      <c r="A45" s="32" t="s">
        <v>47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46">
        <f t="shared" si="7"/>
        <v>0</v>
      </c>
      <c r="P45" s="12"/>
      <c r="Q45" s="10"/>
    </row>
    <row r="46" spans="1:17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7"/>
        <v>0</v>
      </c>
      <c r="P46" s="12"/>
      <c r="Q46" s="10"/>
    </row>
    <row r="47" spans="1:17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7"/>
        <v>0</v>
      </c>
      <c r="P47" s="12"/>
      <c r="Q47" s="10"/>
    </row>
    <row r="48" spans="1:17" ht="15.75" x14ac:dyDescent="0.2">
      <c r="A48" s="32" t="s">
        <v>50</v>
      </c>
      <c r="B48" s="36">
        <v>81184.259999999995</v>
      </c>
      <c r="C48" s="37">
        <v>121170.46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f t="shared" si="7"/>
        <v>202354.72</v>
      </c>
      <c r="P48" s="12"/>
      <c r="Q48" s="10"/>
    </row>
    <row r="49" spans="1:17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7"/>
        <v>0</v>
      </c>
      <c r="P49" s="12"/>
      <c r="Q49" s="10"/>
    </row>
    <row r="50" spans="1:17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7"/>
        <v>0</v>
      </c>
      <c r="P50" s="12"/>
      <c r="Q50" s="10"/>
    </row>
    <row r="51" spans="1:17" ht="15.75" x14ac:dyDescent="0.2">
      <c r="A51" s="32" t="s">
        <v>53</v>
      </c>
      <c r="B51" s="36">
        <v>22982.2</v>
      </c>
      <c r="C51" s="37">
        <v>16659.259999999998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f t="shared" si="7"/>
        <v>39641.46</v>
      </c>
      <c r="P51" s="12"/>
      <c r="Q51" s="10"/>
    </row>
    <row r="52" spans="1:17" ht="15.75" x14ac:dyDescent="0.2">
      <c r="A52" s="32" t="s">
        <v>54</v>
      </c>
      <c r="B52" s="36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6">
        <f t="shared" si="7"/>
        <v>0</v>
      </c>
      <c r="P52" s="12"/>
      <c r="Q52" s="10"/>
    </row>
    <row r="53" spans="1:17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7"/>
        <v>0</v>
      </c>
      <c r="P53" s="12"/>
      <c r="Q53" s="10"/>
    </row>
    <row r="54" spans="1:17" ht="15.75" x14ac:dyDescent="0.2">
      <c r="A54" s="32" t="s">
        <v>56</v>
      </c>
      <c r="B54" s="36">
        <v>0</v>
      </c>
      <c r="C54" s="37">
        <v>163.08000000000001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7"/>
        <v>163.08000000000001</v>
      </c>
      <c r="P54" s="12"/>
      <c r="Q54" s="10"/>
    </row>
    <row r="55" spans="1:17" s="10" customFormat="1" ht="15.75" x14ac:dyDescent="0.25">
      <c r="A55" s="38" t="s">
        <v>0</v>
      </c>
      <c r="B55" s="39">
        <f t="shared" ref="B55:N55" si="10">B25+B44+B35+B40+B48+B49+B50+B51+B52+B53+B54</f>
        <v>4479547.88</v>
      </c>
      <c r="C55" s="39">
        <f t="shared" si="10"/>
        <v>3899194.39</v>
      </c>
      <c r="D55" s="39">
        <f t="shared" si="10"/>
        <v>0</v>
      </c>
      <c r="E55" s="39">
        <f t="shared" si="10"/>
        <v>0</v>
      </c>
      <c r="F55" s="39">
        <f t="shared" si="10"/>
        <v>0</v>
      </c>
      <c r="G55" s="39">
        <f t="shared" si="10"/>
        <v>0</v>
      </c>
      <c r="H55" s="39">
        <f t="shared" si="10"/>
        <v>0</v>
      </c>
      <c r="I55" s="39">
        <f t="shared" si="10"/>
        <v>0</v>
      </c>
      <c r="J55" s="39">
        <f t="shared" si="10"/>
        <v>0</v>
      </c>
      <c r="K55" s="39">
        <f t="shared" si="10"/>
        <v>0</v>
      </c>
      <c r="L55" s="39">
        <f t="shared" si="10"/>
        <v>0</v>
      </c>
      <c r="M55" s="39">
        <f t="shared" si="10"/>
        <v>0</v>
      </c>
      <c r="N55" s="39">
        <f t="shared" si="10"/>
        <v>8378742.2700000005</v>
      </c>
      <c r="P55" s="12"/>
    </row>
    <row r="56" spans="1:17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P56" s="12"/>
      <c r="Q56" s="10"/>
    </row>
    <row r="57" spans="1:17" s="10" customFormat="1" ht="15.75" x14ac:dyDescent="0.25">
      <c r="A57" s="38" t="s">
        <v>57</v>
      </c>
      <c r="B57" s="47">
        <f t="shared" ref="B57:N57" si="11">B22-B55</f>
        <v>1071086.9400000004</v>
      </c>
      <c r="C57" s="39">
        <f t="shared" si="11"/>
        <v>1647562.8199999998</v>
      </c>
      <c r="D57" s="39">
        <f t="shared" si="11"/>
        <v>0</v>
      </c>
      <c r="E57" s="39">
        <f t="shared" si="11"/>
        <v>0</v>
      </c>
      <c r="F57" s="39">
        <f t="shared" si="11"/>
        <v>0</v>
      </c>
      <c r="G57" s="39">
        <f t="shared" si="11"/>
        <v>0</v>
      </c>
      <c r="H57" s="39">
        <f t="shared" si="11"/>
        <v>0</v>
      </c>
      <c r="I57" s="39">
        <f t="shared" si="11"/>
        <v>0</v>
      </c>
      <c r="J57" s="39">
        <f t="shared" si="11"/>
        <v>0</v>
      </c>
      <c r="K57" s="39">
        <f t="shared" si="11"/>
        <v>0</v>
      </c>
      <c r="L57" s="39">
        <f t="shared" si="11"/>
        <v>0</v>
      </c>
      <c r="M57" s="39">
        <f t="shared" si="11"/>
        <v>0</v>
      </c>
      <c r="N57" s="39">
        <f t="shared" si="11"/>
        <v>2718649.7599999988</v>
      </c>
      <c r="P57" s="12"/>
    </row>
    <row r="58" spans="1:17" x14ac:dyDescent="0.25">
      <c r="A58" s="28"/>
      <c r="B58" s="41"/>
      <c r="C58" s="41"/>
      <c r="D58" s="41"/>
      <c r="E58" s="41"/>
      <c r="F58" s="41"/>
      <c r="G58" s="41" t="s">
        <v>82</v>
      </c>
      <c r="H58" s="41"/>
      <c r="I58" s="41"/>
      <c r="J58" s="41"/>
      <c r="K58" s="41"/>
      <c r="L58" s="41"/>
      <c r="M58" s="41"/>
      <c r="N58" s="41"/>
      <c r="P58" s="12"/>
      <c r="Q58" s="10"/>
    </row>
    <row r="59" spans="1:17" s="11" customFormat="1" ht="15.75" x14ac:dyDescent="0.25">
      <c r="A59" s="38" t="s">
        <v>58</v>
      </c>
      <c r="B59" s="47">
        <f t="shared" ref="B59:N59" si="12">B11+B22-B55</f>
        <v>9124695.2399999984</v>
      </c>
      <c r="C59" s="39">
        <f t="shared" si="12"/>
        <v>10772258.059999999</v>
      </c>
      <c r="D59" s="39">
        <f t="shared" si="12"/>
        <v>10772258.059999999</v>
      </c>
      <c r="E59" s="39">
        <f t="shared" si="12"/>
        <v>10772258.059999999</v>
      </c>
      <c r="F59" s="39">
        <f t="shared" si="12"/>
        <v>10772258.059999999</v>
      </c>
      <c r="G59" s="39">
        <f t="shared" si="12"/>
        <v>10772258.059999999</v>
      </c>
      <c r="H59" s="39">
        <f t="shared" si="12"/>
        <v>10772258.059999999</v>
      </c>
      <c r="I59" s="39">
        <f t="shared" si="12"/>
        <v>10772258.059999999</v>
      </c>
      <c r="J59" s="39">
        <f t="shared" si="12"/>
        <v>10772258.059999999</v>
      </c>
      <c r="K59" s="39">
        <f t="shared" si="12"/>
        <v>10772258.059999999</v>
      </c>
      <c r="L59" s="39">
        <f t="shared" si="12"/>
        <v>10772258.059999999</v>
      </c>
      <c r="M59" s="39">
        <f t="shared" si="12"/>
        <v>10772258.059999999</v>
      </c>
      <c r="N59" s="39">
        <f t="shared" si="12"/>
        <v>10772258.059999999</v>
      </c>
      <c r="P59" s="12"/>
      <c r="Q59" s="10"/>
    </row>
    <row r="61" spans="1:17" ht="12.75" x14ac:dyDescent="0.2">
      <c r="A61" s="5"/>
      <c r="B61" s="12"/>
      <c r="C61" s="12"/>
      <c r="D61" s="12"/>
      <c r="E61" s="2"/>
      <c r="K61" s="13"/>
      <c r="M61" s="12"/>
    </row>
    <row r="62" spans="1:17" x14ac:dyDescent="0.25">
      <c r="M62" s="12"/>
    </row>
    <row r="63" spans="1:17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7" ht="13.5" customHeight="1" x14ac:dyDescent="0.25">
      <c r="A64" s="50" t="s">
        <v>72</v>
      </c>
      <c r="B64" s="51">
        <v>1.7</v>
      </c>
      <c r="C64" s="51">
        <v>164.78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6" ht="13.5" customHeight="1" x14ac:dyDescent="0.25">
      <c r="A65" s="50" t="s">
        <v>73</v>
      </c>
      <c r="B65" s="51">
        <v>9124693.540000001</v>
      </c>
      <c r="C65" s="51">
        <v>10772093.279999997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9">
        <v>0</v>
      </c>
    </row>
    <row r="66" spans="1:16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6" ht="13.5" customHeight="1" x14ac:dyDescent="0.25">
      <c r="A67" s="48" t="s">
        <v>75</v>
      </c>
      <c r="B67" s="53">
        <f t="shared" ref="B67:M67" si="13">SUM(B64:B66)</f>
        <v>9124695.2400000002</v>
      </c>
      <c r="C67" s="53">
        <f>SUM(C64:C66)</f>
        <v>10772258.059999997</v>
      </c>
      <c r="D67" s="53">
        <f t="shared" si="13"/>
        <v>0</v>
      </c>
      <c r="E67" s="53">
        <f t="shared" si="13"/>
        <v>0</v>
      </c>
      <c r="F67" s="53">
        <f t="shared" si="13"/>
        <v>0</v>
      </c>
      <c r="G67" s="53">
        <f t="shared" si="13"/>
        <v>0</v>
      </c>
      <c r="H67" s="53">
        <f t="shared" si="13"/>
        <v>0</v>
      </c>
      <c r="I67" s="53">
        <f t="shared" si="13"/>
        <v>0</v>
      </c>
      <c r="J67" s="53">
        <f t="shared" si="13"/>
        <v>0</v>
      </c>
      <c r="K67" s="53">
        <f t="shared" si="13"/>
        <v>0</v>
      </c>
      <c r="L67" s="53">
        <f t="shared" si="13"/>
        <v>0</v>
      </c>
      <c r="M67" s="53">
        <f t="shared" si="13"/>
        <v>0</v>
      </c>
    </row>
    <row r="68" spans="1:16" ht="13.5" customHeight="1" x14ac:dyDescent="0.25">
      <c r="N68" s="12"/>
    </row>
    <row r="69" spans="1:16" ht="13.5" customHeight="1" x14ac:dyDescent="0.25">
      <c r="A69" s="48" t="s">
        <v>76</v>
      </c>
    </row>
    <row r="70" spans="1:16" ht="13.5" customHeight="1" x14ac:dyDescent="0.25">
      <c r="A70" s="50" t="s">
        <v>54</v>
      </c>
      <c r="B70" s="51">
        <v>56493.8</v>
      </c>
      <c r="C70" s="51">
        <v>56961.78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6" ht="13.5" customHeight="1" x14ac:dyDescent="0.25">
      <c r="A71" s="50" t="s">
        <v>77</v>
      </c>
      <c r="B71" s="51">
        <v>9068201.4400000013</v>
      </c>
      <c r="C71" s="51">
        <v>10715296.279999999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9">
        <v>0</v>
      </c>
    </row>
    <row r="72" spans="1:16" ht="13.5" customHeight="1" x14ac:dyDescent="0.25">
      <c r="A72" s="48" t="s">
        <v>75</v>
      </c>
      <c r="B72" s="53">
        <f t="shared" ref="B72:M72" si="14">SUM(B70:B71)</f>
        <v>9124695.2400000021</v>
      </c>
      <c r="C72" s="53">
        <f>SUM(C70:C71)</f>
        <v>10772258.059999999</v>
      </c>
      <c r="D72" s="53">
        <f t="shared" si="14"/>
        <v>0</v>
      </c>
      <c r="E72" s="53">
        <f t="shared" si="14"/>
        <v>0</v>
      </c>
      <c r="F72" s="53">
        <f t="shared" si="14"/>
        <v>0</v>
      </c>
      <c r="G72" s="53">
        <f t="shared" si="14"/>
        <v>0</v>
      </c>
      <c r="H72" s="53">
        <f t="shared" si="14"/>
        <v>0</v>
      </c>
      <c r="I72" s="53">
        <f t="shared" si="14"/>
        <v>0</v>
      </c>
      <c r="J72" s="53">
        <f t="shared" si="14"/>
        <v>0</v>
      </c>
      <c r="K72" s="53">
        <f t="shared" si="14"/>
        <v>0</v>
      </c>
      <c r="L72" s="53">
        <f t="shared" si="14"/>
        <v>0</v>
      </c>
      <c r="M72" s="53">
        <f t="shared" si="14"/>
        <v>0</v>
      </c>
    </row>
    <row r="73" spans="1:16" ht="13.5" customHeight="1" x14ac:dyDescent="0.25">
      <c r="B73" s="12"/>
      <c r="C73" s="12"/>
      <c r="F73" s="12"/>
      <c r="N73" s="12"/>
    </row>
    <row r="74" spans="1:16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6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6" ht="13.5" customHeight="1" x14ac:dyDescent="0.25">
      <c r="A76" s="54" t="s">
        <v>78</v>
      </c>
      <c r="E76" s="12"/>
      <c r="F76" s="12"/>
      <c r="G76" s="12"/>
      <c r="H76" s="12"/>
      <c r="I76" s="12"/>
      <c r="J76" s="14"/>
      <c r="K76" s="12"/>
    </row>
    <row r="77" spans="1:16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6" ht="12.75" x14ac:dyDescent="0.25">
      <c r="A78" s="50" t="s">
        <v>80</v>
      </c>
      <c r="B78" s="55" t="s">
        <v>61</v>
      </c>
      <c r="E78" s="12"/>
      <c r="F78" s="12"/>
      <c r="G78" s="12"/>
      <c r="J78" s="16"/>
      <c r="L78" s="12"/>
      <c r="P78" s="105"/>
    </row>
    <row r="79" spans="1:16" ht="12.75" x14ac:dyDescent="0.25">
      <c r="A79" s="50"/>
      <c r="B79" s="56"/>
      <c r="E79" s="12"/>
      <c r="F79" s="12"/>
    </row>
    <row r="80" spans="1:16" ht="12.75" x14ac:dyDescent="0.2">
      <c r="A80" s="50" t="s">
        <v>25</v>
      </c>
      <c r="B80" s="57">
        <f>SUM(B81:B82)</f>
        <v>1059.55</v>
      </c>
      <c r="C80" s="62"/>
      <c r="E80" s="12"/>
      <c r="F80" s="12"/>
      <c r="H80" s="12"/>
      <c r="J80" s="17"/>
      <c r="K80" s="2"/>
    </row>
    <row r="81" spans="1:13" ht="12.75" x14ac:dyDescent="0.2">
      <c r="A81" s="58" t="s">
        <v>133</v>
      </c>
      <c r="B81" s="59">
        <v>657.4</v>
      </c>
      <c r="C81" s="62"/>
      <c r="E81" s="12"/>
      <c r="F81" s="12"/>
      <c r="J81" s="17"/>
      <c r="K81" s="2"/>
    </row>
    <row r="82" spans="1:13" ht="12" customHeight="1" x14ac:dyDescent="0.2">
      <c r="A82" s="58" t="s">
        <v>138</v>
      </c>
      <c r="B82" s="59">
        <v>402.15</v>
      </c>
      <c r="C82" s="62"/>
      <c r="J82" s="17"/>
      <c r="K82" s="2"/>
    </row>
    <row r="83" spans="1:13" ht="12" customHeight="1" x14ac:dyDescent="0.25">
      <c r="A83" s="58"/>
      <c r="B83" s="59"/>
      <c r="E83" s="12"/>
    </row>
    <row r="84" spans="1:13" ht="12.75" x14ac:dyDescent="0.25">
      <c r="A84" s="50" t="s">
        <v>36</v>
      </c>
      <c r="B84" s="57">
        <f>B85+B86</f>
        <v>1656.16</v>
      </c>
      <c r="C84" s="62"/>
      <c r="E84" s="12"/>
    </row>
    <row r="85" spans="1:13" x14ac:dyDescent="0.2">
      <c r="A85" s="58" t="s">
        <v>81</v>
      </c>
      <c r="B85" s="59">
        <v>50</v>
      </c>
      <c r="D85" s="61"/>
      <c r="E85" s="12"/>
    </row>
    <row r="86" spans="1:13" ht="12.75" x14ac:dyDescent="0.25">
      <c r="A86" s="58" t="s">
        <v>83</v>
      </c>
      <c r="B86" s="59">
        <v>1606.16</v>
      </c>
    </row>
    <row r="87" spans="1:13" ht="12.75" x14ac:dyDescent="0.25">
      <c r="A87" s="50"/>
      <c r="B87" s="57"/>
    </row>
    <row r="88" spans="1:13" ht="12.75" x14ac:dyDescent="0.25">
      <c r="A88" s="50" t="s">
        <v>56</v>
      </c>
      <c r="B88" s="57">
        <f>SUM(B89)</f>
        <v>163.08000000000001</v>
      </c>
      <c r="C88" s="62"/>
    </row>
    <row r="89" spans="1:13" ht="12.75" x14ac:dyDescent="0.25">
      <c r="A89" s="58" t="s">
        <v>139</v>
      </c>
      <c r="B89" s="59">
        <v>163.08000000000001</v>
      </c>
    </row>
    <row r="90" spans="1:13" ht="12.75" x14ac:dyDescent="0.25">
      <c r="A90" s="50"/>
      <c r="B90" s="57"/>
    </row>
    <row r="91" spans="1:13" ht="12.75" x14ac:dyDescent="0.25">
      <c r="A91" s="50" t="s">
        <v>52</v>
      </c>
      <c r="B91" s="57">
        <f>B92</f>
        <v>0</v>
      </c>
    </row>
    <row r="92" spans="1:13" ht="12.75" x14ac:dyDescent="0.25">
      <c r="A92" s="58"/>
      <c r="B92" s="59"/>
    </row>
    <row r="93" spans="1:13" ht="25.5" customHeight="1" x14ac:dyDescent="0.25">
      <c r="A93" s="107" t="s">
        <v>140</v>
      </c>
      <c r="B93" s="108"/>
      <c r="D93" s="106"/>
      <c r="E93" s="106"/>
      <c r="F93" s="106"/>
      <c r="G93" s="106"/>
      <c r="H93" s="106"/>
      <c r="I93" s="106"/>
      <c r="J93" s="106"/>
      <c r="K93" s="106"/>
      <c r="L93" s="106"/>
      <c r="M93" s="106"/>
    </row>
    <row r="94" spans="1:13" ht="12.75" x14ac:dyDescent="0.25">
      <c r="A94" s="58"/>
      <c r="B94" s="59"/>
      <c r="D94" s="106"/>
      <c r="E94" s="106"/>
      <c r="F94" s="106"/>
      <c r="G94" s="106"/>
      <c r="H94" s="106"/>
      <c r="I94" s="106"/>
      <c r="J94" s="106"/>
      <c r="K94" s="106"/>
      <c r="L94" s="106"/>
      <c r="M94" s="106"/>
    </row>
    <row r="95" spans="1:13" ht="12.75" customHeight="1" x14ac:dyDescent="0.25"/>
    <row r="96" spans="1:13" ht="12.75" customHeight="1" x14ac:dyDescent="0.25"/>
  </sheetData>
  <mergeCells count="4">
    <mergeCell ref="A1:N1"/>
    <mergeCell ref="A2:N2"/>
    <mergeCell ref="A3:N3"/>
    <mergeCell ref="A8:N8"/>
  </mergeCells>
  <pageMargins left="0.39370078740157483" right="0.39370078740157483" top="0.59055118110236227" bottom="0.59055118110236227" header="0.31496062992125984" footer="0.11811023622047245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377CEA-34A5-4E9F-9118-9B31056F7998}"/>
</file>

<file path=customXml/itemProps3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2025-10-24T16:11:31Z</cp:lastPrinted>
  <dcterms:created xsi:type="dcterms:W3CDTF">2010-03-08T12:18:22Z</dcterms:created>
  <dcterms:modified xsi:type="dcterms:W3CDTF">2026-03-31T12:38:19Z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