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Prestações de Contas Mensais\"/>
    </mc:Choice>
  </mc:AlternateContent>
  <xr:revisionPtr revIDLastSave="0" documentId="13_ncr:1_{4E5ED201-A6E2-4844-8553-0EB2943D35B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ICESP-CGs OP 88700_701" sheetId="11" state="hidden" r:id="rId1"/>
    <sheet name="BALANÇO" sheetId="24" r:id="rId2"/>
    <sheet name="DRE" sheetId="25" r:id="rId3"/>
    <sheet name="BALANÇO NOP" sheetId="26" r:id="rId4"/>
    <sheet name="DRE NOP" sheetId="27" r:id="rId5"/>
    <sheet name="DFC" sheetId="21" r:id="rId6"/>
    <sheet name="CONCILIAÇÃO" sheetId="22" r:id="rId7"/>
    <sheet name="DFC NOP" sheetId="23" r:id="rId8"/>
  </sheets>
  <externalReferences>
    <externalReference r:id="rId9"/>
    <externalReference r:id="rId10"/>
    <externalReference r:id="rId11"/>
  </externalReferences>
  <definedNames>
    <definedName name="_xlnm._FilterDatabase" localSheetId="1" hidden="1">BALANÇO!$B$8:$B$28</definedName>
    <definedName name="_xlnm._FilterDatabase" localSheetId="3" hidden="1">'BALANÇO NOP'!$B$8:$B$27</definedName>
    <definedName name="_xlnm._FilterDatabase" localSheetId="2" hidden="1">DRE!$B$8:$B$14</definedName>
    <definedName name="_xlnm._FilterDatabase" localSheetId="4" hidden="1">'DRE NOP'!$B$8:$B$14</definedName>
    <definedName name="A" localSheetId="5">#REF!</definedName>
    <definedName name="A" localSheetId="7">#REF!</definedName>
    <definedName name="A" localSheetId="0">#REF!</definedName>
    <definedName name="A">#REF!</definedName>
    <definedName name="AAAAAAAAAAA" localSheetId="5">#REF!</definedName>
    <definedName name="AAAAAAAAAAA" localSheetId="7">#REF!</definedName>
    <definedName name="AAAAAAAAAAA" localSheetId="0">#REF!</definedName>
    <definedName name="AAAAAAAAAAA">#REF!</definedName>
    <definedName name="_xlnm.Print_Area" localSheetId="6">CONCILIAÇÃO!$A$1:$D$18</definedName>
    <definedName name="_xlnm.Print_Area" localSheetId="5">DFC!$A$1:$D$41</definedName>
    <definedName name="_xlnm.Print_Area" localSheetId="7">'DFC NOP'!$A$1:$D$41</definedName>
    <definedName name="_xlnm.Print_Area" localSheetId="2">DRE!$A$1:$E$29</definedName>
    <definedName name="_xlnm.Print_Area" localSheetId="4">'DRE NOP'!$A$1:$E$27</definedName>
    <definedName name="_xlnm.Print_Area" localSheetId="0">'ICESP-CGs OP 88700_701'!$A$1:$Q$40</definedName>
    <definedName name="B" localSheetId="5">#REF!</definedName>
    <definedName name="B" localSheetId="7">#REF!</definedName>
    <definedName name="B" localSheetId="0">#REF!</definedName>
    <definedName name="B">#REF!</definedName>
    <definedName name="b110000000000">#REF!</definedName>
    <definedName name="bbbbbbbbbbbbbbb" localSheetId="5">#REF!</definedName>
    <definedName name="bbbbbbbbbbbbbbb" localSheetId="7">#REF!</definedName>
    <definedName name="bbbbbbbbbbbbbbb" localSheetId="0">#REF!</definedName>
    <definedName name="bbbbbbbbbbbbbbb">#REF!</definedName>
    <definedName name="CONSOL_HIERARQUIZADO_HCOP" localSheetId="5">#REF!</definedName>
    <definedName name="CONSOL_HIERARQUIZADO_HCOP" localSheetId="7">#REF!</definedName>
    <definedName name="CONSOL_HIERARQUIZADO_HCOP" localSheetId="0">#REF!</definedName>
    <definedName name="CONSOL_HIERARQUIZADO_HCOP">#REF!</definedName>
    <definedName name="CONSOLIDADO" localSheetId="5">#REF!</definedName>
    <definedName name="CONSOLIDADO" localSheetId="7">#REF!</definedName>
    <definedName name="CONSOLIDADO" localSheetId="0">#REF!</definedName>
    <definedName name="CONSOLIDADO">#REF!</definedName>
    <definedName name="CRIS" localSheetId="5">#REF!</definedName>
    <definedName name="CRIS" localSheetId="7">#REF!</definedName>
    <definedName name="CRIS" localSheetId="0">#REF!</definedName>
    <definedName name="CRIS">#REF!</definedName>
    <definedName name="E" localSheetId="5">#REF!</definedName>
    <definedName name="E" localSheetId="7">#REF!</definedName>
    <definedName name="E" localSheetId="0">#REF!</definedName>
    <definedName name="E">#REF!</definedName>
    <definedName name="e_consolidado_hier_completa" localSheetId="5">#REF!</definedName>
    <definedName name="e_consolidado_hier_completa" localSheetId="7">#REF!</definedName>
    <definedName name="e_consolidado_hier_completa" localSheetId="0">#REF!</definedName>
    <definedName name="e_consolidado_hier_completa">#REF!</definedName>
    <definedName name="e_consolidado_julho07_hier_completa" localSheetId="5">#REF!</definedName>
    <definedName name="e_consolidado_julho07_hier_completa" localSheetId="7">#REF!</definedName>
    <definedName name="e_consolidado_julho07_hier_completa" localSheetId="0">#REF!</definedName>
    <definedName name="e_consolidado_julho07_hier_completa">#REF!</definedName>
    <definedName name="e_saldo_total_julh07_hier_completa" localSheetId="5">#REF!</definedName>
    <definedName name="e_saldo_total_julh07_hier_completa" localSheetId="7">#REF!</definedName>
    <definedName name="e_saldo_total_julh07_hier_completa" localSheetId="0">#REF!</definedName>
    <definedName name="e_saldo_total_julh07_hier_completa">#REF!</definedName>
    <definedName name="F" localSheetId="5">#REF!</definedName>
    <definedName name="F" localSheetId="7">#REF!</definedName>
    <definedName name="F" localSheetId="0">#REF!</definedName>
    <definedName name="F">#REF!</definedName>
    <definedName name="FFFFFFF" localSheetId="5">#REF!</definedName>
    <definedName name="FFFFFFF" localSheetId="7">#REF!</definedName>
    <definedName name="FFFFFFF" localSheetId="0">#REF!</definedName>
    <definedName name="FFFFFFF">#REF!</definedName>
    <definedName name="FFFFFFFFFFFFFFFFFF" localSheetId="5">#REF!</definedName>
    <definedName name="FFFFFFFFFFFFFFFFFF" localSheetId="7">#REF!</definedName>
    <definedName name="FFFFFFFFFFFFFFFFFF" localSheetId="0">#REF!</definedName>
    <definedName name="FFFFFFFFFFFFFFFFFF">#REF!</definedName>
    <definedName name="fppfpfpfp" localSheetId="5">#REF!</definedName>
    <definedName name="fppfpfpfp" localSheetId="7">#REF!</definedName>
    <definedName name="fppfpfpfp" localSheetId="0">#REF!</definedName>
    <definedName name="fppfpfpfp">#REF!</definedName>
    <definedName name="ggg" localSheetId="5">#REF!</definedName>
    <definedName name="ggg" localSheetId="7">#REF!</definedName>
    <definedName name="ggg" localSheetId="0">#REF!</definedName>
    <definedName name="ggg">#REF!</definedName>
    <definedName name="GR" localSheetId="5">#REF!</definedName>
    <definedName name="GR" localSheetId="7">#REF!</definedName>
    <definedName name="GR" localSheetId="0">#REF!</definedName>
    <definedName name="GR">#REF!</definedName>
    <definedName name="ICESP_DFC___CONSOL_HIERAR" localSheetId="5">#REF!</definedName>
    <definedName name="ICESP_DFC___CONSOL_HIERAR" localSheetId="7">#REF!</definedName>
    <definedName name="ICESP_DFC___CONSOL_HIERAR" localSheetId="0">#REF!</definedName>
    <definedName name="ICESP_DFC___CONSOL_HIERAR">#REF!</definedName>
    <definedName name="já" localSheetId="5">#REF!</definedName>
    <definedName name="já" localSheetId="7">#REF!</definedName>
    <definedName name="já" localSheetId="0">#REF!</definedName>
    <definedName name="já">#REF!</definedName>
    <definedName name="jjjjjjjjjjjjjjjjjjjjj" localSheetId="5">#REF!</definedName>
    <definedName name="jjjjjjjjjjjjjjjjjjjjj" localSheetId="7">#REF!</definedName>
    <definedName name="jjjjjjjjjjjjjjjjjjjjj" localSheetId="0">#REF!</definedName>
    <definedName name="jjjjjjjjjjjjjjjjjjjjj">#REF!</definedName>
    <definedName name="k" localSheetId="5">#REF!</definedName>
    <definedName name="k" localSheetId="7">#REF!</definedName>
    <definedName name="k" localSheetId="0">#REF!</definedName>
    <definedName name="k">#REF!</definedName>
    <definedName name="LDLDLDLDLD" localSheetId="5">#REF!</definedName>
    <definedName name="LDLDLDLDLD" localSheetId="7">#REF!</definedName>
    <definedName name="LDLDLDLDLD" localSheetId="0">#REF!</definedName>
    <definedName name="LDLDLDLDLD">#REF!</definedName>
    <definedName name="LL" localSheetId="5">#REF!</definedName>
    <definedName name="LL" localSheetId="7">#REF!</definedName>
    <definedName name="LL" localSheetId="0">#REF!</definedName>
    <definedName name="LL">#REF!</definedName>
    <definedName name="mmmm" localSheetId="5">#REF!</definedName>
    <definedName name="mmmm" localSheetId="7">#REF!</definedName>
    <definedName name="mmmm" localSheetId="0">#REF!</definedName>
    <definedName name="mmmm">#REF!</definedName>
    <definedName name="N___Consolidado_ICESP_HIER" localSheetId="5">#REF!</definedName>
    <definedName name="N___Consolidado_ICESP_HIER" localSheetId="7">#REF!</definedName>
    <definedName name="N___Consolidado_ICESP_HIER" localSheetId="0">#REF!</definedName>
    <definedName name="N___Consolidado_ICESP_HIER">#REF!</definedName>
    <definedName name="o" localSheetId="5">#REF!</definedName>
    <definedName name="o" localSheetId="7">#REF!</definedName>
    <definedName name="o" localSheetId="0">#REF!</definedName>
    <definedName name="o">#REF!</definedName>
    <definedName name="tb" localSheetId="5">#REF!</definedName>
    <definedName name="tb" localSheetId="7">#REF!</definedName>
    <definedName name="tb" localSheetId="0">#REF!</definedName>
    <definedName name="tb">#REF!</definedName>
    <definedName name="tbCG" localSheetId="5">[1]Plan1!$J$5:$K$1422</definedName>
    <definedName name="tbCG" localSheetId="7">[1]Plan1!$J$5:$K$1422</definedName>
    <definedName name="tbCG">[2]Plan1!$J$5:$K$1422</definedName>
    <definedName name="tbEspTit" localSheetId="5">[1]Plan1!$A$5:$B$7</definedName>
    <definedName name="tbEspTit" localSheetId="7">[1]Plan1!$A$5:$B$7</definedName>
    <definedName name="tbEspTit">[2]Plan1!$A$5:$B$7</definedName>
    <definedName name="tbTpReceita" localSheetId="5">[1]Plan1!$D$5:$E$10</definedName>
    <definedName name="tbTpReceita" localSheetId="7">[1]Plan1!$D$5:$E$10</definedName>
    <definedName name="tbTpReceita">[2]Plan1!$D$5:$E$10</definedName>
    <definedName name="z" localSheetId="5">#REF!</definedName>
    <definedName name="z" localSheetId="7">#REF!</definedName>
    <definedName name="z" localSheetId="0">#REF!</definedName>
    <definedName name="z">#REF!</definedName>
    <definedName name="ZZ_DISTR_AIH_CONTR_DEZ2005" localSheetId="5">#REF!</definedName>
    <definedName name="ZZ_DISTR_AIH_CONTR_DEZ2005" localSheetId="7">#REF!</definedName>
    <definedName name="ZZ_DISTR_AIH_CONTR_DEZ2005" localSheetId="0">#REF!</definedName>
    <definedName name="ZZ_DISTR_AIH_CONTR_DEZ2005">#REF!</definedName>
    <definedName name="ZZ_DISTR_AIH_CONTR_JAN2006" localSheetId="5">#REF!</definedName>
    <definedName name="ZZ_DISTR_AIH_CONTR_JAN2006" localSheetId="7">#REF!</definedName>
    <definedName name="ZZ_DISTR_AIH_CONTR_JAN2006" localSheetId="0">#REF!</definedName>
    <definedName name="ZZ_DISTR_AIH_CONTR_JAN2006">#REF!</definedName>
    <definedName name="ZZ_DISTR_AMB_CONTR_DEZ2005" localSheetId="5">#REF!</definedName>
    <definedName name="ZZ_DISTR_AMB_CONTR_DEZ2005" localSheetId="7">#REF!</definedName>
    <definedName name="ZZ_DISTR_AMB_CONTR_DEZ2005" localSheetId="0">#REF!</definedName>
    <definedName name="ZZ_DISTR_AMB_CONTR_DEZ2005">#REF!</definedName>
    <definedName name="ZZ_DISTR_AMB_CONTR_JAN2006" localSheetId="5">#REF!</definedName>
    <definedName name="ZZ_DISTR_AMB_CONTR_JAN2006" localSheetId="7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5">#REF!</definedName>
    <definedName name="ZZ_DISTR_CONTR_AMB_JAN2006_Sem_coincidentes_ZZ_DISTR_AMB_CONTR_J" localSheetId="7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27" l="1"/>
  <c r="E24" i="27" s="1"/>
  <c r="D24" i="27"/>
  <c r="C24" i="27"/>
  <c r="C22" i="27"/>
  <c r="C27" i="27" s="1"/>
  <c r="E20" i="27"/>
  <c r="E19" i="27"/>
  <c r="E18" i="27"/>
  <c r="E17" i="27"/>
  <c r="E16" i="27"/>
  <c r="E15" i="27"/>
  <c r="E14" i="27"/>
  <c r="E13" i="27" s="1"/>
  <c r="D13" i="27"/>
  <c r="C13" i="27"/>
  <c r="E11" i="27"/>
  <c r="E10" i="27"/>
  <c r="E9" i="27"/>
  <c r="E8" i="27"/>
  <c r="E22" i="27" s="1"/>
  <c r="E27" i="27" s="1"/>
  <c r="D8" i="27"/>
  <c r="D22" i="27" s="1"/>
  <c r="D27" i="27" s="1"/>
  <c r="C8" i="27"/>
  <c r="D25" i="26"/>
  <c r="D18" i="26"/>
  <c r="D17" i="26"/>
  <c r="D9" i="26"/>
  <c r="D8" i="26" s="1"/>
  <c r="E27" i="25" l="1"/>
  <c r="E26" i="25" s="1"/>
  <c r="D26" i="25"/>
  <c r="C26" i="25"/>
  <c r="E22" i="25"/>
  <c r="E21" i="25"/>
  <c r="E20" i="25"/>
  <c r="E19" i="25"/>
  <c r="E18" i="25"/>
  <c r="E17" i="25"/>
  <c r="E16" i="25"/>
  <c r="E15" i="25"/>
  <c r="E14" i="25"/>
  <c r="D13" i="25"/>
  <c r="D24" i="25" s="1"/>
  <c r="D29" i="25" s="1"/>
  <c r="C13" i="25"/>
  <c r="E13" i="25" s="1"/>
  <c r="E11" i="25"/>
  <c r="E10" i="25"/>
  <c r="E9" i="25"/>
  <c r="E8" i="25"/>
  <c r="E24" i="25" s="1"/>
  <c r="E29" i="25" s="1"/>
  <c r="D8" i="25"/>
  <c r="C8" i="25"/>
  <c r="D26" i="24"/>
  <c r="C26" i="24"/>
  <c r="D19" i="24"/>
  <c r="C19" i="24"/>
  <c r="D18" i="24"/>
  <c r="C18" i="24"/>
  <c r="D15" i="24"/>
  <c r="C15" i="24"/>
  <c r="D9" i="24"/>
  <c r="D8" i="24" s="1"/>
  <c r="C9" i="24"/>
  <c r="C8" i="24" s="1"/>
  <c r="C24" i="25" l="1"/>
  <c r="C29" i="25" s="1"/>
  <c r="D18" i="22" l="1"/>
  <c r="D34" i="21"/>
  <c r="D35" i="21" s="1"/>
  <c r="D24" i="21"/>
  <c r="D29" i="21" s="1"/>
  <c r="D18" i="21"/>
  <c r="D35" i="23"/>
  <c r="D24" i="23"/>
  <c r="D29" i="23" s="1"/>
  <c r="D18" i="23"/>
  <c r="C18" i="22"/>
  <c r="C39" i="21"/>
  <c r="C25" i="23"/>
  <c r="C35" i="21"/>
  <c r="C24" i="21"/>
  <c r="C29" i="21" s="1"/>
  <c r="C18" i="21"/>
  <c r="C35" i="23"/>
  <c r="C24" i="23"/>
  <c r="C18" i="23"/>
  <c r="D37" i="23" l="1"/>
  <c r="D37" i="21"/>
  <c r="C29" i="23"/>
  <c r="C37" i="23" s="1"/>
  <c r="C37" i="21"/>
  <c r="C32" i="11" l="1"/>
  <c r="C33" i="11"/>
  <c r="C23" i="11"/>
  <c r="C27" i="11"/>
  <c r="C17" i="11"/>
  <c r="C35" i="11"/>
  <c r="C39" i="11"/>
  <c r="Q37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/>
  <c r="N23" i="11"/>
  <c r="N27" i="11"/>
  <c r="M23" i="11"/>
  <c r="M27" i="11"/>
  <c r="M35" i="11"/>
  <c r="L23" i="11"/>
  <c r="L27" i="11"/>
  <c r="K23" i="11"/>
  <c r="K27" i="11"/>
  <c r="J23" i="11"/>
  <c r="J27" i="11"/>
  <c r="I23" i="11"/>
  <c r="I27" i="11"/>
  <c r="I35" i="11"/>
  <c r="H23" i="11"/>
  <c r="H27" i="11"/>
  <c r="G23" i="11"/>
  <c r="G27" i="11"/>
  <c r="F23" i="11"/>
  <c r="F27" i="11"/>
  <c r="E23" i="11"/>
  <c r="E27" i="11"/>
  <c r="E35" i="11"/>
  <c r="D23" i="11"/>
  <c r="D27" i="11"/>
  <c r="Q22" i="11"/>
  <c r="Q21" i="11"/>
  <c r="Q20" i="11"/>
  <c r="O17" i="11"/>
  <c r="N17" i="11"/>
  <c r="M17" i="11"/>
  <c r="L17" i="11"/>
  <c r="L35" i="11"/>
  <c r="K17" i="11"/>
  <c r="J17" i="11"/>
  <c r="I17" i="11"/>
  <c r="H17" i="11"/>
  <c r="H35" i="11"/>
  <c r="G17" i="11"/>
  <c r="F17" i="11"/>
  <c r="E17" i="11"/>
  <c r="D17" i="11"/>
  <c r="Q16" i="11"/>
  <c r="Q15" i="11"/>
  <c r="Q14" i="11"/>
  <c r="Q13" i="11"/>
  <c r="Q12" i="11"/>
  <c r="Q11" i="11"/>
  <c r="Q8" i="11"/>
  <c r="D35" i="11"/>
  <c r="D39" i="11"/>
  <c r="E8" i="11"/>
  <c r="E39" i="11"/>
  <c r="F8" i="11"/>
  <c r="Q23" i="11"/>
  <c r="Q27" i="11"/>
  <c r="Q17" i="11"/>
  <c r="Q33" i="11"/>
  <c r="F35" i="11"/>
  <c r="J35" i="11"/>
  <c r="N35" i="11"/>
  <c r="G35" i="11"/>
  <c r="K35" i="11"/>
  <c r="O35" i="11"/>
  <c r="F39" i="11"/>
  <c r="G8" i="11"/>
  <c r="G39" i="11"/>
  <c r="H8" i="11"/>
  <c r="H39" i="11"/>
  <c r="I8" i="11"/>
  <c r="I39" i="11"/>
  <c r="J8" i="11"/>
  <c r="J39" i="11"/>
  <c r="K8" i="11"/>
  <c r="K39" i="11"/>
  <c r="L8" i="11"/>
  <c r="L39" i="11"/>
  <c r="M8" i="11"/>
  <c r="M39" i="11"/>
  <c r="N8" i="11"/>
  <c r="N39" i="11"/>
  <c r="O8" i="11"/>
  <c r="O39" i="11"/>
  <c r="Q35" i="11"/>
  <c r="Q39" i="11"/>
  <c r="C41" i="21" l="1"/>
  <c r="D9" i="21" s="1"/>
  <c r="D41" i="21" s="1"/>
  <c r="C41" i="23"/>
  <c r="D9" i="23" s="1"/>
  <c r="D41" i="23" s="1"/>
</calcChain>
</file>

<file path=xl/sharedStrings.xml><?xml version="1.0" encoding="utf-8"?>
<sst xmlns="http://schemas.openxmlformats.org/spreadsheetml/2006/main" count="212" uniqueCount="96">
  <si>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</si>
  <si>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</si>
  <si>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</si>
  <si>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</si>
  <si>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</si>
  <si>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</si>
  <si>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</si>
  <si>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</si>
  <si>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</si>
  <si>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</si>
  <si>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</si>
  <si>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</si>
  <si>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</si>
  <si>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</si>
  <si>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</si>
  <si>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</si>
  <si>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</si>
  <si>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</si>
  <si>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</si>
  <si>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</si>
  <si>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</si>
  <si>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</si>
  <si>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</si>
  <si>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</si>
  <si>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</si>
  <si>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PAGAMENTOS REALIZADOS PELA CONTA BANCÁRIA CENTRAL DA FFM PENDENTES DE ALOCAÇÃO NA CONTA BANCÁRIA DO CONTRATO</t>
  </si>
  <si>
    <t>AJUSTES BANCÁRIOS A EFETUAR EM PERÍODOS SEGUINTES</t>
  </si>
  <si>
    <t>CHEQUES A COMPENSAR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</si>
  <si>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</si>
  <si>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</si>
  <si>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</si>
  <si>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</si>
  <si>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</si>
  <si>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</si>
  <si>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</si>
  <si>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</si>
  <si>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</si>
  <si>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</si>
  <si>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</si>
  <si>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</si>
  <si>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</si>
  <si>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</si>
  <si>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</si>
  <si>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</si>
  <si>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</si>
  <si>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</si>
  <si>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</si>
  <si>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INSTITUTO PERDIZES - CONTRATO DE GESTÃO Nº 02/2022 (CG 75.000)</t>
  </si>
  <si>
    <t>CONCILIAÇÃO BANCÁRIA (R$ MIL)</t>
  </si>
  <si>
    <t>FLUXOS DE CAIXA DE FEVEREIRO /2026 (R$ MIL)</t>
  </si>
  <si>
    <t>INSTITUTO PERDIZES NÃO OPERACIONAIS                                                                                                       CONTRATO DE GESTÃO Nº 02/2022 (CG 31.700-94678)</t>
  </si>
  <si>
    <t>INSTITUTO PERDIZES</t>
  </si>
  <si>
    <t>CONTRATO DE GESTÃO N.º 02/2022</t>
  </si>
  <si>
    <t>BALANÇO PATRIMONIAL DE JANEIRO E FEVEREIRO/2026 (EM R$)</t>
  </si>
  <si>
    <t>JANEIRO</t>
  </si>
  <si>
    <t>FEVEREIRO</t>
  </si>
  <si>
    <t>ATIVO</t>
  </si>
  <si>
    <t>CIRCULANTE</t>
  </si>
  <si>
    <t>CAIXA E EQUIVALENTES DE CAIXA</t>
  </si>
  <si>
    <t>CONTAS A RECEBER</t>
  </si>
  <si>
    <t>ESTOQUES</t>
  </si>
  <si>
    <t>DESPESAS ANTECIPADAS</t>
  </si>
  <si>
    <t>OUTROS CRÉDITOS</t>
  </si>
  <si>
    <t>ATIVO NÃO CIRCULANTE</t>
  </si>
  <si>
    <t>DEPÓSITOS JUDICIAIS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</si>
  <si>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</si>
  <si>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</si>
  <si>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</si>
  <si>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</si>
  <si>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</si>
  <si>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</si>
  <si>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OUTRAS OBRIGAÇÕES</t>
  </si>
  <si>
    <t>PASSIVO NÃO CIRCULANTE</t>
  </si>
  <si>
    <t>PATRIMÔNIO LÍQUIDO</t>
  </si>
  <si>
    <t>RESULTADO ACUMULADO</t>
  </si>
  <si>
    <t>RESULTADO DO PERÍODO</t>
  </si>
  <si>
    <t>DEMONSTRAÇÃO DO RESULTADO DE JANEIRO E FEVEREIRO/2026 (R$)</t>
  </si>
  <si>
    <t>RECEITAS OPERACIONAIS</t>
  </si>
  <si>
    <t>CONTRATO DE GESTÃO Nº 02/2022</t>
  </si>
  <si>
    <t>DOAÇÕES</t>
  </si>
  <si>
    <t>OUTRAS RECEITAS</t>
  </si>
  <si>
    <t>DESPESAS OPERACIONAIS</t>
  </si>
  <si>
    <t>PESSOAL</t>
  </si>
  <si>
    <t>SERVIÇOS PROFISSIONAIS</t>
  </si>
  <si>
    <t>MATERIAIS PARA CONSUMO</t>
  </si>
  <si>
    <t>ALUGUÉIS</t>
  </si>
  <si>
    <t xml:space="preserve">REPASSES HCFMUSP - SERV. PRESTADOS </t>
  </si>
  <si>
    <t>UTILIDADES E SERVIÇOS</t>
  </si>
  <si>
    <t>DEPRECIAÇÕES E AMORTIZAÇÕES</t>
  </si>
  <si>
    <t>PERDAS DIVERSAS</t>
  </si>
  <si>
    <t>OUTRAS DESPESAS</t>
  </si>
  <si>
    <t>RESULTADO OPERACIONAL</t>
  </si>
  <si>
    <t>RESULTADOS FINANCEIROS LÍQUIDOS</t>
  </si>
  <si>
    <t>RECEITAS FINANCEIRAS</t>
  </si>
  <si>
    <t>INSTITUTO PERDIZES NÃO OPERACIONAL</t>
  </si>
  <si>
    <t>ESTUDOS CLINICOS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</si>
</sst>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8"/>
      <name val="Calibri"/>
      <family val="2"/>
      <scheme val="minor"/>
    </font>
    <font>
      <sz val="11"/>
      <color rgb="FFFF0000"/>
      <name val="Franklin Gothic Medium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11"/>
      <color theme="9" tint="-0.499984740745262"/>
      <name val="Verdana"/>
      <family val="2"/>
    </font>
    <font>
      <b/>
      <sz val="9"/>
      <color rgb="FFFF0000"/>
      <name val="Verdana"/>
      <family val="2"/>
    </font>
    <font>
      <sz val="9"/>
      <color theme="9" tint="-0.499984740745262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sz val="8"/>
      <color indexed="8"/>
      <name val="Verdana"/>
      <family val="2"/>
    </font>
    <font>
      <b/>
      <sz val="14"/>
      <color rgb="FF548235"/>
      <name val="Verdana"/>
      <family val="2"/>
    </font>
    <font>
      <sz val="12"/>
      <color rgb="FF548235"/>
      <name val="Verdana"/>
      <family val="2"/>
    </font>
    <font>
      <b/>
      <sz val="8"/>
      <color theme="0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MS Sans Serif"/>
    </font>
    <font>
      <sz val="10"/>
      <name val="Verdana"/>
      <family val="2"/>
    </font>
    <font>
      <sz val="8"/>
      <color indexed="8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</fills>
  <borders count="9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</borders>
  <cellStyleXfs count="7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0" borderId="0"/>
    <xf numFmtId="0" fontId="41" fillId="0" borderId="0">
      <alignment vertical="top"/>
    </xf>
    <xf numFmtId="43" fontId="49" fillId="0" borderId="0" applyFont="0" applyFill="0" applyBorder="0" applyAlignment="0" applyProtection="0"/>
    <xf numFmtId="166" fontId="41" fillId="0" borderId="0" applyFont="0" applyFill="0" applyBorder="0" applyAlignment="0" applyProtection="0">
      <alignment vertical="top"/>
    </xf>
  </cellStyleXfs>
  <cellXfs count="13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9" fillId="2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38" fontId="25" fillId="0" borderId="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4" xfId="0" applyFont="1" applyBorder="1" applyAlignment="1">
      <alignment horizontal="left" vertical="center" indent="2"/>
    </xf>
    <xf numFmtId="0" fontId="26" fillId="0" borderId="0" xfId="0" applyFont="1" applyAlignment="1">
      <alignment vertical="center"/>
    </xf>
    <xf numFmtId="164" fontId="26" fillId="0" borderId="5" xfId="0" applyNumberFormat="1" applyFont="1" applyBorder="1" applyAlignment="1">
      <alignment vertical="center"/>
    </xf>
    <xf numFmtId="0" fontId="25" fillId="5" borderId="4" xfId="0" applyFont="1" applyFill="1" applyBorder="1" applyAlignment="1">
      <alignment horizontal="left" vertical="center" indent="2"/>
    </xf>
    <xf numFmtId="164" fontId="25" fillId="5" borderId="5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5" fontId="26" fillId="0" borderId="5" xfId="0" applyNumberFormat="1" applyFont="1" applyBorder="1" applyAlignment="1">
      <alignment vertical="center"/>
    </xf>
    <xf numFmtId="0" fontId="27" fillId="6" borderId="4" xfId="0" applyFont="1" applyFill="1" applyBorder="1" applyAlignment="1">
      <alignment horizontal="left" vertical="center" indent="3"/>
    </xf>
    <xf numFmtId="0" fontId="27" fillId="6" borderId="0" xfId="0" applyFont="1" applyFill="1" applyAlignment="1">
      <alignment vertical="center"/>
    </xf>
    <xf numFmtId="165" fontId="27" fillId="6" borderId="5" xfId="0" applyNumberFormat="1" applyFont="1" applyFill="1" applyBorder="1" applyAlignment="1">
      <alignment vertical="center"/>
    </xf>
    <xf numFmtId="164" fontId="25" fillId="6" borderId="4" xfId="0" applyNumberFormat="1" applyFont="1" applyFill="1" applyBorder="1" applyAlignment="1">
      <alignment horizontal="left" vertical="center" indent="2"/>
    </xf>
    <xf numFmtId="164" fontId="25" fillId="6" borderId="0" xfId="0" applyNumberFormat="1" applyFont="1" applyFill="1" applyAlignment="1">
      <alignment vertical="center"/>
    </xf>
    <xf numFmtId="164" fontId="25" fillId="6" borderId="5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4" xfId="0" applyFont="1" applyBorder="1" applyAlignment="1">
      <alignment horizontal="left" vertical="center"/>
    </xf>
    <xf numFmtId="165" fontId="28" fillId="0" borderId="5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0" xfId="0" applyFont="1" applyAlignment="1">
      <alignment vertical="center"/>
    </xf>
    <xf numFmtId="38" fontId="33" fillId="0" borderId="2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5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8" xfId="0" applyFont="1" applyBorder="1" applyAlignment="1">
      <alignment horizontal="left" vertical="center" indent="2"/>
    </xf>
    <xf numFmtId="3" fontId="36" fillId="0" borderId="8" xfId="0" applyNumberFormat="1" applyFont="1" applyBorder="1" applyAlignment="1">
      <alignment vertical="center"/>
    </xf>
    <xf numFmtId="0" fontId="36" fillId="0" borderId="4" xfId="0" applyFont="1" applyBorder="1" applyAlignment="1">
      <alignment horizontal="left" vertical="center" wrapText="1" indent="3"/>
    </xf>
    <xf numFmtId="3" fontId="36" fillId="0" borderId="5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 indent="2"/>
    </xf>
    <xf numFmtId="0" fontId="38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33" fillId="7" borderId="6" xfId="0" applyFon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164" fontId="33" fillId="7" borderId="7" xfId="0" applyNumberFormat="1" applyFont="1" applyFill="1" applyBorder="1" applyAlignment="1">
      <alignment vertical="center"/>
    </xf>
    <xf numFmtId="164" fontId="22" fillId="6" borderId="5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horizontal="center" vertical="center" wrapText="1"/>
    </xf>
    <xf numFmtId="0" fontId="44" fillId="0" borderId="0" xfId="4" applyFont="1" applyAlignment="1">
      <alignment vertical="center" wrapText="1"/>
    </xf>
    <xf numFmtId="0" fontId="45" fillId="0" borderId="0" xfId="4" applyFont="1" applyAlignment="1">
      <alignment vertical="center"/>
    </xf>
    <xf numFmtId="0" fontId="42" fillId="0" borderId="0" xfId="4" applyFont="1" applyAlignment="1">
      <alignment horizontal="center" vertical="center" wrapText="1"/>
    </xf>
    <xf numFmtId="0" fontId="42" fillId="0" borderId="0" xfId="4" applyFont="1" applyAlignment="1">
      <alignment vertical="center" wrapText="1"/>
    </xf>
    <xf numFmtId="0" fontId="42" fillId="0" borderId="0" xfId="4" applyFont="1" applyAlignment="1">
      <alignment vertical="center"/>
    </xf>
    <xf numFmtId="0" fontId="42" fillId="0" borderId="0" xfId="4" applyFont="1" applyAlignment="1">
      <alignment horizontal="center" vertical="center" wrapText="1"/>
    </xf>
    <xf numFmtId="0" fontId="46" fillId="8" borderId="0" xfId="4" applyFont="1" applyFill="1" applyAlignment="1">
      <alignment horizontal="center" vertical="center"/>
    </xf>
    <xf numFmtId="0" fontId="47" fillId="0" borderId="0" xfId="4" applyFont="1" applyAlignment="1">
      <alignment vertical="center"/>
    </xf>
    <xf numFmtId="0" fontId="48" fillId="9" borderId="0" xfId="4" applyFont="1" applyFill="1" applyAlignment="1">
      <alignment vertical="center"/>
    </xf>
    <xf numFmtId="3" fontId="48" fillId="9" borderId="0" xfId="5" applyNumberFormat="1" applyFont="1" applyFill="1" applyAlignment="1">
      <alignment horizontal="right" vertical="center"/>
    </xf>
    <xf numFmtId="0" fontId="48" fillId="10" borderId="0" xfId="4" applyFont="1" applyFill="1" applyAlignment="1">
      <alignment vertical="center"/>
    </xf>
    <xf numFmtId="3" fontId="48" fillId="10" borderId="0" xfId="5" applyNumberFormat="1" applyFont="1" applyFill="1" applyAlignment="1">
      <alignment horizontal="right" vertical="center"/>
    </xf>
    <xf numFmtId="0" fontId="47" fillId="0" borderId="0" xfId="4" applyFont="1" applyAlignment="1">
      <alignment horizontal="left" vertical="center" indent="1"/>
    </xf>
    <xf numFmtId="3" fontId="47" fillId="0" borderId="0" xfId="5" applyNumberFormat="1" applyFont="1" applyFill="1" applyAlignment="1">
      <alignment horizontal="right" vertical="center"/>
    </xf>
    <xf numFmtId="3" fontId="50" fillId="0" borderId="0" xfId="5" applyNumberFormat="1" applyFont="1" applyFill="1" applyAlignment="1">
      <alignment horizontal="right" vertical="center"/>
    </xf>
    <xf numFmtId="0" fontId="51" fillId="0" borderId="0" xfId="4" applyFont="1" applyAlignment="1">
      <alignment vertical="center"/>
    </xf>
    <xf numFmtId="4" fontId="43" fillId="0" borderId="0" xfId="4" applyNumberFormat="1" applyFont="1" applyAlignment="1">
      <alignment vertical="center"/>
    </xf>
    <xf numFmtId="0" fontId="46" fillId="0" borderId="0" xfId="4" applyFont="1" applyAlignment="1">
      <alignment horizontal="center" vertical="center"/>
    </xf>
    <xf numFmtId="166" fontId="47" fillId="0" borderId="0" xfId="6" applyFont="1" applyAlignment="1">
      <alignment vertical="center"/>
    </xf>
    <xf numFmtId="3" fontId="47" fillId="0" borderId="0" xfId="5" applyNumberFormat="1" applyFont="1" applyAlignment="1">
      <alignment horizontal="right" vertical="center"/>
    </xf>
    <xf numFmtId="166" fontId="47" fillId="0" borderId="0" xfId="6" applyFont="1" applyFill="1" applyAlignment="1">
      <alignment vertical="center"/>
    </xf>
    <xf numFmtId="43" fontId="47" fillId="0" borderId="0" xfId="4" applyNumberFormat="1" applyFont="1" applyAlignment="1">
      <alignment vertical="center"/>
    </xf>
    <xf numFmtId="0" fontId="47" fillId="0" borderId="0" xfId="4" applyFont="1" applyAlignment="1">
      <alignment horizontal="left" vertical="center" indent="2"/>
    </xf>
    <xf numFmtId="0" fontId="47" fillId="11" borderId="0" xfId="4" applyFont="1" applyFill="1" applyAlignment="1">
      <alignment horizontal="left" vertical="center" indent="2"/>
    </xf>
    <xf numFmtId="3" fontId="47" fillId="11" borderId="0" xfId="5" applyNumberFormat="1" applyFont="1" applyFill="1" applyAlignment="1">
      <alignment horizontal="right" vertical="center"/>
    </xf>
    <xf numFmtId="3" fontId="47" fillId="0" borderId="0" xfId="6" applyNumberFormat="1" applyFont="1" applyAlignment="1">
      <alignment horizontal="right" vertical="center"/>
    </xf>
    <xf numFmtId="0" fontId="48" fillId="0" borderId="0" xfId="4" applyFont="1" applyAlignment="1">
      <alignment vertical="center"/>
    </xf>
    <xf numFmtId="3" fontId="48" fillId="0" borderId="0" xfId="5" applyNumberFormat="1" applyFont="1" applyFill="1" applyAlignment="1">
      <alignment horizontal="right" vertical="center"/>
    </xf>
    <xf numFmtId="0" fontId="48" fillId="12" borderId="0" xfId="4" applyFont="1" applyFill="1" applyAlignment="1">
      <alignment vertical="center"/>
    </xf>
    <xf numFmtId="3" fontId="48" fillId="12" borderId="0" xfId="5" applyNumberFormat="1" applyFont="1" applyFill="1" applyAlignment="1">
      <alignment horizontal="right" vertical="center"/>
    </xf>
    <xf numFmtId="0" fontId="52" fillId="13" borderId="0" xfId="4" applyFont="1" applyFill="1" applyAlignment="1">
      <alignment vertical="center"/>
    </xf>
    <xf numFmtId="3" fontId="52" fillId="13" borderId="0" xfId="5" applyNumberFormat="1" applyFont="1" applyFill="1" applyAlignment="1">
      <alignment horizontal="right" vertical="center"/>
    </xf>
    <xf numFmtId="0" fontId="53" fillId="0" borderId="0" xfId="4" applyFont="1" applyAlignment="1">
      <alignment horizontal="center" vertical="center"/>
    </xf>
  </cellXfs>
  <cellStyles count="7">
    <cellStyle name="Normal" xfId="0" builtinId="0"/>
    <cellStyle name="Normal 2 4 2" xfId="4" xr:uid="{D2A85B26-B6E2-4A7B-9DC2-3311B48D2039}"/>
    <cellStyle name="Normal 4 10" xfId="3" xr:uid="{8BCEBCE6-2293-453E-8563-7A7CC164F72B}"/>
    <cellStyle name="Separador de milhares 3" xfId="1" xr:uid="{00000000-0005-0000-0000-000001000000}"/>
    <cellStyle name="Separador de milhares 4" xfId="2" xr:uid="{00000000-0005-0000-0000-000002000000}"/>
    <cellStyle name="Vírgula 2" xfId="5" xr:uid="{CE9CD954-7565-4C38-A555-91766EF0E75F}"/>
    <cellStyle name="Vírgula 3" xfId="6" xr:uid="{457FC68F-03CB-4F26-9552-AAA6062BBCCB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11206</xdr:colOff>
      <xdr:row>0</xdr:row>
      <xdr:rowOff>414618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24F451-C635-43FB-8CED-18F419FCF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88156" cy="414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0</xdr:row>
      <xdr:rowOff>425824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AA78797-A2A9-4D8E-913B-80851100A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4258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2801</xdr:colOff>
      <xdr:row>0</xdr:row>
      <xdr:rowOff>369794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70C068-78D4-402D-8D6B-2339E0989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03551" cy="369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33618</xdr:rowOff>
    </xdr:from>
    <xdr:to>
      <xdr:col>5</xdr:col>
      <xdr:colOff>3921</xdr:colOff>
      <xdr:row>0</xdr:row>
      <xdr:rowOff>380999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F2BB4D-C9BC-421F-968C-F8B111CCE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18"/>
          <a:ext cx="6566646" cy="347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2</xdr:rowOff>
    </xdr:from>
    <xdr:to>
      <xdr:col>3</xdr:col>
      <xdr:colOff>1564822</xdr:colOff>
      <xdr:row>0</xdr:row>
      <xdr:rowOff>644684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9DD9BA-53A1-49A4-BFB7-78B29F96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7215" y="2"/>
          <a:ext cx="7647214" cy="644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47623</xdr:colOff>
      <xdr:row>0</xdr:row>
      <xdr:rowOff>0</xdr:rowOff>
    </xdr:from>
    <xdr:to>
      <xdr:col>4</xdr:col>
      <xdr:colOff>27215</xdr:colOff>
      <xdr:row>1</xdr:row>
      <xdr:rowOff>11906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BFA752-67AB-4C75-8C36-999077B0D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47623" y="0"/>
          <a:ext cx="7286628" cy="6242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27211</xdr:colOff>
      <xdr:row>0</xdr:row>
      <xdr:rowOff>2</xdr:rowOff>
    </xdr:from>
    <xdr:to>
      <xdr:col>3</xdr:col>
      <xdr:colOff>966107</xdr:colOff>
      <xdr:row>1</xdr:row>
      <xdr:rowOff>13607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45A9D-3F54-426C-9163-FA1E6598B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7211" y="2"/>
          <a:ext cx="6449789" cy="693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Controladoria/Projetos%20Controladoria/Subven&#231;&#245;es/HC-PERDIZES/Presta&#231;&#227;o%20de%20Contas%20-%20HC%20x%20Perdizes/2026/2%20-%20Fevereiro26/Arquivos%20Contabilidade/02_FEVEREIRO%2026_Oficial_Cont_Operacional.xlsx" TargetMode="External"/><Relationship Id="rId2" Type="http://schemas.openxmlformats.org/officeDocument/2006/relationships/externalLinkPath" Target="file:///O:\Controladoria\Projetos%20Controladoria\Subven&#231;&#245;es\HC-PERDIZES\Presta&#231;&#227;o%20de%20Contas%20-%20HC%20x%20Perdizes\2026\2%20-%20Fevereiro26\Arquivos%20Contabilidade\02_FEVEREIRO%2026_Oficial_Cont_Operacional.xlsx" TargetMode="External"/><Relationship Id="rId1" Type="http://schemas.openxmlformats.org/officeDocument/2006/relationships/externalLinkPath" Target="/Controladoria/Projetos%20Controladoria/Subven&#231;&#245;es/HC-PERDIZES/Presta&#231;&#227;o%20de%20Contas%20-%20HC%20x%20Perdizes/2026/2%20-%20Fevereiro26/Arquivos%20Contabilidade/02_FEVEREIRO%2026_Oficial_Cont_Opera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anço"/>
      <sheetName val="DR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95" t="s">
        <v>29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7" ht="42" customHeight="1" x14ac:dyDescent="0.25">
      <c r="A2" s="98" t="s">
        <v>46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ht="30" customHeight="1" x14ac:dyDescent="0.25">
      <c r="A3" s="99" t="s">
        <v>45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43</v>
      </c>
      <c r="D5" s="7" t="s">
        <v>38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39</v>
      </c>
      <c r="L5" s="7" t="s">
        <v>40</v>
      </c>
      <c r="M5" s="7" t="s">
        <v>41</v>
      </c>
      <c r="N5" s="7" t="s">
        <v>42</v>
      </c>
      <c r="O5" s="7" t="s">
        <v>43</v>
      </c>
      <c r="Q5" s="7" t="s">
        <v>31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44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D726-B221-4D3A-BD9C-2E9BE57068B7}">
  <dimension ref="A1:E28"/>
  <sheetViews>
    <sheetView showGridLines="0" tabSelected="1" zoomScale="85" zoomScaleNormal="85" workbookViewId="0">
      <selection activeCell="C8" sqref="C8"/>
    </sheetView>
  </sheetViews>
  <sheetFormatPr defaultColWidth="6.85546875" defaultRowHeight="15" customHeight="1" x14ac:dyDescent="0.25"/>
  <cols>
    <col min="1" max="1" width="6.85546875" style="118"/>
    <col min="2" max="2" width="44.5703125" style="118" bestFit="1" customWidth="1"/>
    <col min="3" max="4" width="19.85546875" style="118" customWidth="1"/>
    <col min="5" max="16384" width="6.85546875" style="118"/>
  </cols>
  <sheetData>
    <row r="1" spans="1:5" s="101" customFormat="1" ht="50.1" customHeight="1" x14ac:dyDescent="0.25"/>
    <row r="2" spans="1:5" s="104" customFormat="1" ht="24.95" customHeight="1" x14ac:dyDescent="0.25">
      <c r="A2" s="102" t="s">
        <v>51</v>
      </c>
      <c r="B2" s="102"/>
      <c r="C2" s="102"/>
      <c r="D2" s="102"/>
      <c r="E2" s="103"/>
    </row>
    <row r="3" spans="1:5" s="104" customFormat="1" ht="24.95" customHeight="1" x14ac:dyDescent="0.25">
      <c r="A3" s="105" t="s">
        <v>52</v>
      </c>
      <c r="B3" s="105"/>
      <c r="C3" s="105"/>
      <c r="D3" s="105"/>
      <c r="E3" s="106"/>
    </row>
    <row r="4" spans="1:5" s="104" customFormat="1" ht="15" customHeight="1" x14ac:dyDescent="0.25">
      <c r="A4" s="100" t="s">
        <v>53</v>
      </c>
      <c r="B4" s="100"/>
      <c r="C4" s="100"/>
      <c r="D4" s="100"/>
      <c r="E4" s="107"/>
    </row>
    <row r="5" spans="1:5" s="104" customFormat="1" ht="24.95" customHeight="1" x14ac:dyDescent="0.25">
      <c r="B5" s="108"/>
      <c r="C5" s="108"/>
      <c r="D5" s="108"/>
    </row>
    <row r="6" spans="1:5" s="104" customFormat="1" ht="24.95" customHeight="1" x14ac:dyDescent="0.25">
      <c r="B6" s="108"/>
      <c r="C6" s="109" t="s">
        <v>54</v>
      </c>
      <c r="D6" s="109" t="s">
        <v>55</v>
      </c>
    </row>
    <row r="7" spans="1:5" s="101" customFormat="1" ht="24.95" customHeight="1" x14ac:dyDescent="0.25"/>
    <row r="8" spans="1:5" s="110" customFormat="1" ht="24.95" customHeight="1" x14ac:dyDescent="0.25">
      <c r="B8" s="111" t="s">
        <v>56</v>
      </c>
      <c r="C8" s="112">
        <f t="shared" ref="C8:D8" si="0">C9+C15</f>
        <v>12771553.639999999</v>
      </c>
      <c r="D8" s="112">
        <f t="shared" si="0"/>
        <v>13933971.959999997</v>
      </c>
    </row>
    <row r="9" spans="1:5" s="110" customFormat="1" ht="24.95" customHeight="1" x14ac:dyDescent="0.25">
      <c r="B9" s="113" t="s">
        <v>57</v>
      </c>
      <c r="C9" s="114">
        <f t="shared" ref="C9:D9" si="1">SUM(C10:C14)</f>
        <v>11014775.119999999</v>
      </c>
      <c r="D9" s="114">
        <f t="shared" si="1"/>
        <v>11929761.609999998</v>
      </c>
    </row>
    <row r="10" spans="1:5" s="110" customFormat="1" ht="24.95" customHeight="1" x14ac:dyDescent="0.25">
      <c r="B10" s="115" t="s">
        <v>58</v>
      </c>
      <c r="C10" s="116">
        <v>9300584.620000001</v>
      </c>
      <c r="D10" s="116">
        <v>10063699.939999998</v>
      </c>
    </row>
    <row r="11" spans="1:5" s="110" customFormat="1" ht="24.95" customHeight="1" x14ac:dyDescent="0.25">
      <c r="B11" s="115" t="s">
        <v>59</v>
      </c>
      <c r="C11" s="116">
        <v>162472.11999999933</v>
      </c>
      <c r="D11" s="116">
        <v>289458.56000000081</v>
      </c>
    </row>
    <row r="12" spans="1:5" s="110" customFormat="1" ht="24.95" customHeight="1" x14ac:dyDescent="0.25">
      <c r="B12" s="115" t="s">
        <v>60</v>
      </c>
      <c r="C12" s="116">
        <v>1059669.58</v>
      </c>
      <c r="D12" s="116">
        <v>1069334.69</v>
      </c>
    </row>
    <row r="13" spans="1:5" s="110" customFormat="1" ht="24.95" customHeight="1" x14ac:dyDescent="0.25">
      <c r="B13" s="115" t="s">
        <v>61</v>
      </c>
      <c r="C13" s="116">
        <v>37423.68</v>
      </c>
      <c r="D13" s="117">
        <v>99115.49</v>
      </c>
    </row>
    <row r="14" spans="1:5" s="110" customFormat="1" ht="24.95" customHeight="1" x14ac:dyDescent="0.25">
      <c r="B14" s="115" t="s">
        <v>62</v>
      </c>
      <c r="C14" s="116">
        <v>454625.12000000005</v>
      </c>
      <c r="D14" s="116">
        <v>408152.93</v>
      </c>
    </row>
    <row r="15" spans="1:5" s="110" customFormat="1" ht="24.95" customHeight="1" x14ac:dyDescent="0.25">
      <c r="B15" s="113" t="s">
        <v>63</v>
      </c>
      <c r="C15" s="114">
        <f t="shared" ref="C15" si="2">C17</f>
        <v>1756778.52</v>
      </c>
      <c r="D15" s="114">
        <f>SUM(D16:D17)</f>
        <v>2004210.3500000003</v>
      </c>
    </row>
    <row r="16" spans="1:5" s="110" customFormat="1" ht="24.95" customHeight="1" x14ac:dyDescent="0.25">
      <c r="B16" s="115" t="s">
        <v>64</v>
      </c>
      <c r="C16" s="116">
        <v>0</v>
      </c>
      <c r="D16" s="116">
        <v>241933.09</v>
      </c>
    </row>
    <row r="17" spans="2:4" s="110" customFormat="1" ht="24.95" customHeight="1" x14ac:dyDescent="0.25">
      <c r="B17" s="115" t="s">
        <v>65</v>
      </c>
      <c r="C17" s="116">
        <v>1756778.52</v>
      </c>
      <c r="D17" s="116">
        <v>1762277.2600000002</v>
      </c>
    </row>
    <row r="18" spans="2:4" s="110" customFormat="1" ht="24.95" customHeight="1" x14ac:dyDescent="0.25">
      <c r="B18" s="111" t="s">
        <v>66</v>
      </c>
      <c r="C18" s="112">
        <f t="shared" ref="C18:D18" si="3">C19+C25+C26</f>
        <v>12771553.879999999</v>
      </c>
      <c r="D18" s="112">
        <f t="shared" si="3"/>
        <v>13933971.909999998</v>
      </c>
    </row>
    <row r="19" spans="2:4" s="110" customFormat="1" ht="24.95" customHeight="1" x14ac:dyDescent="0.25">
      <c r="B19" s="113" t="s">
        <v>57</v>
      </c>
      <c r="C19" s="114">
        <f t="shared" ref="C19:D19" si="4">SUM(C20:C24)</f>
        <v>11895396.199999999</v>
      </c>
      <c r="D19" s="114">
        <f t="shared" si="4"/>
        <v>12750426.48</v>
      </c>
    </row>
    <row r="20" spans="2:4" s="110" customFormat="1" ht="24.95" customHeight="1" x14ac:dyDescent="0.25">
      <c r="B20" s="115" t="s">
        <v>67</v>
      </c>
      <c r="C20" s="116">
        <v>496514.78000000009</v>
      </c>
      <c r="D20" s="116">
        <v>470669.85</v>
      </c>
    </row>
    <row r="21" spans="2:4" s="110" customFormat="1" ht="24.95" customHeight="1" x14ac:dyDescent="0.25">
      <c r="B21" s="115" t="s">
        <v>68</v>
      </c>
      <c r="C21" s="116">
        <v>215551.96000000043</v>
      </c>
      <c r="D21" s="116">
        <v>551151.31000000006</v>
      </c>
    </row>
    <row r="22" spans="2:4" s="110" customFormat="1" ht="24.95" customHeight="1" x14ac:dyDescent="0.25">
      <c r="B22" s="115" t="s">
        <v>69</v>
      </c>
      <c r="C22" s="116">
        <v>9711067.8499999996</v>
      </c>
      <c r="D22" s="116">
        <v>10268978.82</v>
      </c>
    </row>
    <row r="23" spans="2:4" s="110" customFormat="1" ht="24.95" customHeight="1" x14ac:dyDescent="0.25">
      <c r="B23" s="115" t="s">
        <v>70</v>
      </c>
      <c r="C23" s="116">
        <v>1098073.6099999999</v>
      </c>
      <c r="D23" s="116">
        <v>1059721.5100000002</v>
      </c>
    </row>
    <row r="24" spans="2:4" s="110" customFormat="1" ht="24.95" customHeight="1" x14ac:dyDescent="0.25">
      <c r="B24" s="115" t="s">
        <v>71</v>
      </c>
      <c r="C24" s="116">
        <v>374188</v>
      </c>
      <c r="D24" s="116">
        <v>399904.99</v>
      </c>
    </row>
    <row r="25" spans="2:4" s="110" customFormat="1" ht="24.95" customHeight="1" x14ac:dyDescent="0.25">
      <c r="B25" s="113" t="s">
        <v>72</v>
      </c>
      <c r="C25" s="114">
        <v>0</v>
      </c>
      <c r="D25" s="114">
        <v>0</v>
      </c>
    </row>
    <row r="26" spans="2:4" s="110" customFormat="1" ht="24.95" customHeight="1" x14ac:dyDescent="0.25">
      <c r="B26" s="113" t="s">
        <v>73</v>
      </c>
      <c r="C26" s="114">
        <f t="shared" ref="C26:D26" si="5">SUM(C27:C28)</f>
        <v>876157.67999999912</v>
      </c>
      <c r="D26" s="114">
        <f t="shared" si="5"/>
        <v>1183545.4299999983</v>
      </c>
    </row>
    <row r="27" spans="2:4" s="110" customFormat="1" ht="24.95" customHeight="1" x14ac:dyDescent="0.25">
      <c r="B27" s="115" t="s">
        <v>74</v>
      </c>
      <c r="C27" s="116">
        <v>502108.93</v>
      </c>
      <c r="D27" s="116">
        <v>502108.93</v>
      </c>
    </row>
    <row r="28" spans="2:4" s="110" customFormat="1" ht="24.95" customHeight="1" x14ac:dyDescent="0.25">
      <c r="B28" s="115" t="s">
        <v>75</v>
      </c>
      <c r="C28" s="116">
        <v>374048.74999999913</v>
      </c>
      <c r="D28" s="116">
        <v>681436.49999999837</v>
      </c>
    </row>
  </sheetData>
  <mergeCells count="3">
    <mergeCell ref="A2:D2"/>
    <mergeCell ref="A3:D3"/>
    <mergeCell ref="A4:D4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86" orientation="portrait" r:id="rId1"/>
  <headerFooter>
    <oddFooter>&amp;C&amp;"Verdana,Normal"&amp;8&amp;P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37FB-6328-4182-B83E-76EC74BA1C91}">
  <dimension ref="A1:J35"/>
  <sheetViews>
    <sheetView showGridLines="0" zoomScale="85" zoomScaleNormal="85" workbookViewId="0">
      <selection activeCell="C8" sqref="C8"/>
    </sheetView>
  </sheetViews>
  <sheetFormatPr defaultColWidth="6.85546875" defaultRowHeight="15" customHeight="1" x14ac:dyDescent="0.25"/>
  <cols>
    <col min="1" max="1" width="6.85546875" style="101"/>
    <col min="2" max="2" width="47.5703125" style="101" customWidth="1"/>
    <col min="3" max="3" width="17.140625" style="101" bestFit="1" customWidth="1"/>
    <col min="4" max="4" width="17.140625" style="101" customWidth="1"/>
    <col min="5" max="5" width="15.7109375" style="101" bestFit="1" customWidth="1"/>
    <col min="6" max="7" width="6.85546875" style="101"/>
    <col min="8" max="8" width="10.28515625" style="101" bestFit="1" customWidth="1"/>
    <col min="9" max="16384" width="6.85546875" style="101"/>
  </cols>
  <sheetData>
    <row r="1" spans="1:10" ht="50.1" customHeight="1" x14ac:dyDescent="0.25"/>
    <row r="2" spans="1:10" s="104" customFormat="1" ht="24.95" customHeight="1" x14ac:dyDescent="0.25">
      <c r="A2" s="102" t="s">
        <v>51</v>
      </c>
      <c r="B2" s="102"/>
      <c r="C2" s="102"/>
      <c r="D2" s="102"/>
      <c r="E2" s="102"/>
      <c r="F2" s="103"/>
      <c r="G2" s="103"/>
      <c r="H2" s="103"/>
    </row>
    <row r="3" spans="1:10" s="104" customFormat="1" ht="24.95" customHeight="1" x14ac:dyDescent="0.25">
      <c r="A3" s="105" t="s">
        <v>52</v>
      </c>
      <c r="B3" s="105"/>
      <c r="C3" s="105"/>
      <c r="D3" s="105"/>
      <c r="E3" s="105"/>
      <c r="F3" s="106"/>
      <c r="G3" s="106"/>
      <c r="H3" s="106"/>
    </row>
    <row r="4" spans="1:10" s="104" customFormat="1" ht="15" customHeight="1" x14ac:dyDescent="0.25">
      <c r="A4" s="105" t="s">
        <v>76</v>
      </c>
      <c r="B4" s="105"/>
      <c r="C4" s="105"/>
      <c r="D4" s="105"/>
      <c r="E4" s="105"/>
      <c r="F4" s="106"/>
      <c r="G4" s="106"/>
      <c r="H4" s="106"/>
      <c r="I4" s="106"/>
      <c r="J4" s="106"/>
    </row>
    <row r="5" spans="1:10" s="104" customFormat="1" ht="24.95" customHeight="1" x14ac:dyDescent="0.25">
      <c r="B5" s="108"/>
      <c r="C5" s="108"/>
      <c r="D5" s="108"/>
      <c r="E5" s="108"/>
      <c r="F5" s="106"/>
      <c r="G5" s="106"/>
      <c r="H5" s="106"/>
      <c r="I5" s="106"/>
      <c r="J5" s="106"/>
    </row>
    <row r="6" spans="1:10" ht="24.95" customHeight="1" x14ac:dyDescent="0.25">
      <c r="B6" s="119"/>
      <c r="C6" s="109" t="s">
        <v>54</v>
      </c>
      <c r="D6" s="109" t="s">
        <v>55</v>
      </c>
      <c r="E6" s="109" t="s">
        <v>31</v>
      </c>
    </row>
    <row r="7" spans="1:10" ht="24.95" customHeight="1" x14ac:dyDescent="0.25">
      <c r="B7" s="119"/>
      <c r="C7" s="120"/>
      <c r="D7" s="120"/>
    </row>
    <row r="8" spans="1:10" s="110" customFormat="1" ht="24.95" customHeight="1" x14ac:dyDescent="0.25">
      <c r="B8" s="111" t="s">
        <v>77</v>
      </c>
      <c r="C8" s="112">
        <f t="shared" ref="C8:D8" si="0">SUM(C9:C11)</f>
        <v>9091646.1799999997</v>
      </c>
      <c r="D8" s="112">
        <f t="shared" si="0"/>
        <v>9078956.3000000007</v>
      </c>
      <c r="E8" s="112">
        <f>SUM(C8:D8)</f>
        <v>18170602.48</v>
      </c>
      <c r="G8" s="121"/>
    </row>
    <row r="9" spans="1:10" s="110" customFormat="1" ht="24.95" customHeight="1" x14ac:dyDescent="0.25">
      <c r="B9" s="115" t="s">
        <v>78</v>
      </c>
      <c r="C9" s="116">
        <v>9045615.9199999999</v>
      </c>
      <c r="D9" s="116">
        <v>9045615.9199999999</v>
      </c>
      <c r="E9" s="116">
        <f>SUM(C9:D9)</f>
        <v>18091231.84</v>
      </c>
    </row>
    <row r="10" spans="1:10" s="110" customFormat="1" ht="24.95" customHeight="1" x14ac:dyDescent="0.25">
      <c r="B10" s="115" t="s">
        <v>79</v>
      </c>
      <c r="C10" s="116">
        <v>11933.91</v>
      </c>
      <c r="D10" s="116">
        <v>0</v>
      </c>
      <c r="E10" s="116">
        <f t="shared" ref="E10:E11" si="1">SUM(C10:D10)</f>
        <v>11933.91</v>
      </c>
    </row>
    <row r="11" spans="1:10" s="110" customFormat="1" ht="24.95" customHeight="1" x14ac:dyDescent="0.25">
      <c r="B11" s="115" t="s">
        <v>80</v>
      </c>
      <c r="C11" s="116">
        <v>34096.35</v>
      </c>
      <c r="D11" s="116">
        <v>33340.380000000005</v>
      </c>
      <c r="E11" s="116">
        <f t="shared" si="1"/>
        <v>67436.73000000001</v>
      </c>
    </row>
    <row r="12" spans="1:10" s="110" customFormat="1" ht="24.95" customHeight="1" x14ac:dyDescent="0.25">
      <c r="B12" s="115"/>
      <c r="C12" s="122"/>
      <c r="D12" s="122"/>
      <c r="E12" s="122"/>
      <c r="F12" s="123"/>
      <c r="G12" s="124"/>
    </row>
    <row r="13" spans="1:10" s="110" customFormat="1" ht="24.95" customHeight="1" x14ac:dyDescent="0.25">
      <c r="B13" s="111" t="s">
        <v>81</v>
      </c>
      <c r="C13" s="112">
        <f t="shared" ref="C13:D13" si="2">SUM(C14:C22)</f>
        <v>-8824751.6400000025</v>
      </c>
      <c r="D13" s="112">
        <f t="shared" si="2"/>
        <v>-8867342.8499999996</v>
      </c>
      <c r="E13" s="112">
        <f>SUM(C13:D13)</f>
        <v>-17692094.490000002</v>
      </c>
      <c r="G13" s="121"/>
    </row>
    <row r="14" spans="1:10" s="110" customFormat="1" ht="24.95" customHeight="1" x14ac:dyDescent="0.25">
      <c r="B14" s="125" t="s">
        <v>82</v>
      </c>
      <c r="C14" s="116">
        <v>-5980245.5200000014</v>
      </c>
      <c r="D14" s="116">
        <v>-6045559.8500000006</v>
      </c>
      <c r="E14" s="116">
        <f>SUM(C14:D14)</f>
        <v>-12025805.370000001</v>
      </c>
    </row>
    <row r="15" spans="1:10" s="110" customFormat="1" ht="24.95" customHeight="1" x14ac:dyDescent="0.25">
      <c r="B15" s="125" t="s">
        <v>83</v>
      </c>
      <c r="C15" s="116">
        <v>-1224925.07</v>
      </c>
      <c r="D15" s="117">
        <v>-1650004.9</v>
      </c>
      <c r="E15" s="116">
        <f t="shared" ref="E15:E22" si="3">SUM(C15:D15)</f>
        <v>-2874929.9699999997</v>
      </c>
    </row>
    <row r="16" spans="1:10" s="110" customFormat="1" ht="24.95" customHeight="1" x14ac:dyDescent="0.25">
      <c r="B16" s="125" t="s">
        <v>84</v>
      </c>
      <c r="C16" s="116">
        <v>-910294.53</v>
      </c>
      <c r="D16" s="116">
        <v>-863558.45000000007</v>
      </c>
      <c r="E16" s="116">
        <f t="shared" si="3"/>
        <v>-1773852.98</v>
      </c>
    </row>
    <row r="17" spans="2:5" s="110" customFormat="1" ht="24.95" customHeight="1" x14ac:dyDescent="0.25">
      <c r="B17" s="125" t="s">
        <v>85</v>
      </c>
      <c r="C17" s="116">
        <v>-86606.069999999992</v>
      </c>
      <c r="D17" s="117">
        <v>-185697</v>
      </c>
      <c r="E17" s="116">
        <f t="shared" si="3"/>
        <v>-272303.07</v>
      </c>
    </row>
    <row r="18" spans="2:5" s="110" customFormat="1" ht="24.95" customHeight="1" x14ac:dyDescent="0.25">
      <c r="B18" s="125" t="s">
        <v>86</v>
      </c>
      <c r="C18" s="116">
        <v>-69697.599999999991</v>
      </c>
      <c r="D18" s="116">
        <v>-54920.98</v>
      </c>
      <c r="E18" s="116">
        <f t="shared" si="3"/>
        <v>-124618.57999999999</v>
      </c>
    </row>
    <row r="19" spans="2:5" s="110" customFormat="1" ht="24.95" customHeight="1" x14ac:dyDescent="0.25">
      <c r="B19" s="125" t="s">
        <v>87</v>
      </c>
      <c r="C19" s="116">
        <v>-250580.93000000002</v>
      </c>
      <c r="D19" s="116">
        <v>-250349.1</v>
      </c>
      <c r="E19" s="116">
        <f t="shared" si="3"/>
        <v>-500930.03</v>
      </c>
    </row>
    <row r="20" spans="2:5" s="110" customFormat="1" ht="24.95" customHeight="1" x14ac:dyDescent="0.25">
      <c r="B20" s="125" t="s">
        <v>88</v>
      </c>
      <c r="C20" s="116">
        <v>-20951.580000000002</v>
      </c>
      <c r="D20" s="116">
        <v>-21305.86</v>
      </c>
      <c r="E20" s="116">
        <f t="shared" si="3"/>
        <v>-42257.440000000002</v>
      </c>
    </row>
    <row r="21" spans="2:5" s="110" customFormat="1" ht="24.95" hidden="1" customHeight="1" x14ac:dyDescent="0.25">
      <c r="B21" s="126" t="s">
        <v>89</v>
      </c>
      <c r="C21" s="127">
        <v>0</v>
      </c>
      <c r="D21" s="116">
        <v>0</v>
      </c>
      <c r="E21" s="116">
        <f t="shared" si="3"/>
        <v>0</v>
      </c>
    </row>
    <row r="22" spans="2:5" s="110" customFormat="1" ht="24.95" customHeight="1" x14ac:dyDescent="0.25">
      <c r="B22" s="125" t="s">
        <v>90</v>
      </c>
      <c r="C22" s="116">
        <v>-281450.33999999997</v>
      </c>
      <c r="D22" s="116">
        <v>204053.28999999998</v>
      </c>
      <c r="E22" s="116">
        <f t="shared" si="3"/>
        <v>-77397.049999999988</v>
      </c>
    </row>
    <row r="23" spans="2:5" s="110" customFormat="1" ht="24.95" customHeight="1" x14ac:dyDescent="0.25">
      <c r="B23" s="115"/>
      <c r="C23" s="128"/>
      <c r="D23" s="128"/>
      <c r="E23" s="128"/>
    </row>
    <row r="24" spans="2:5" s="110" customFormat="1" ht="24.95" customHeight="1" x14ac:dyDescent="0.25">
      <c r="B24" s="111" t="s">
        <v>91</v>
      </c>
      <c r="C24" s="112">
        <f>C8+C13</f>
        <v>266894.53999999724</v>
      </c>
      <c r="D24" s="112">
        <f>D8+D13</f>
        <v>211613.45000000112</v>
      </c>
      <c r="E24" s="112">
        <f>E8+E13</f>
        <v>478507.98999999836</v>
      </c>
    </row>
    <row r="25" spans="2:5" s="110" customFormat="1" ht="24.95" customHeight="1" x14ac:dyDescent="0.25">
      <c r="B25" s="129"/>
      <c r="C25" s="130"/>
      <c r="D25" s="130"/>
      <c r="E25" s="130"/>
    </row>
    <row r="26" spans="2:5" s="110" customFormat="1" ht="24.95" customHeight="1" x14ac:dyDescent="0.25">
      <c r="B26" s="131" t="s">
        <v>92</v>
      </c>
      <c r="C26" s="132">
        <f t="shared" ref="C26:D26" si="4">SUM(C27:C27)</f>
        <v>107154.21000000002</v>
      </c>
      <c r="D26" s="132">
        <f t="shared" si="4"/>
        <v>95774.3</v>
      </c>
      <c r="E26" s="132">
        <f>SUM(E27:E27)</f>
        <v>202928.51</v>
      </c>
    </row>
    <row r="27" spans="2:5" s="110" customFormat="1" ht="24.95" customHeight="1" x14ac:dyDescent="0.25">
      <c r="B27" s="115" t="s">
        <v>93</v>
      </c>
      <c r="C27" s="116">
        <v>107154.21000000002</v>
      </c>
      <c r="D27" s="116">
        <v>95774.3</v>
      </c>
      <c r="E27" s="116">
        <f>SUM(C27:D27)</f>
        <v>202928.51</v>
      </c>
    </row>
    <row r="28" spans="2:5" s="110" customFormat="1" ht="24.95" customHeight="1" x14ac:dyDescent="0.25">
      <c r="B28" s="115"/>
      <c r="C28" s="122"/>
      <c r="D28" s="122"/>
      <c r="E28" s="122"/>
    </row>
    <row r="29" spans="2:5" s="110" customFormat="1" ht="24.95" customHeight="1" x14ac:dyDescent="0.25">
      <c r="B29" s="133" t="s">
        <v>75</v>
      </c>
      <c r="C29" s="134">
        <f>C24+C26</f>
        <v>374048.74999999726</v>
      </c>
      <c r="D29" s="134">
        <f>D24+D26</f>
        <v>307387.75000000111</v>
      </c>
      <c r="E29" s="134">
        <f>E24+E26</f>
        <v>681436.49999999837</v>
      </c>
    </row>
    <row r="30" spans="2:5" s="110" customFormat="1" ht="15" customHeight="1" x14ac:dyDescent="0.25"/>
    <row r="31" spans="2:5" s="110" customFormat="1" ht="15" customHeight="1" x14ac:dyDescent="0.25"/>
    <row r="32" spans="2:5" s="110" customFormat="1" ht="15" customHeight="1" x14ac:dyDescent="0.25"/>
    <row r="33" spans="3:4" s="110" customFormat="1" ht="15" customHeight="1" x14ac:dyDescent="0.25"/>
    <row r="34" spans="3:4" ht="15" customHeight="1" x14ac:dyDescent="0.25">
      <c r="C34" s="110"/>
      <c r="D34" s="110"/>
    </row>
    <row r="35" spans="3:4" ht="15" customHeight="1" x14ac:dyDescent="0.25">
      <c r="C35" s="110"/>
      <c r="D35" s="110"/>
    </row>
  </sheetData>
  <mergeCells count="3">
    <mergeCell ref="A2:E2"/>
    <mergeCell ref="A3:E3"/>
    <mergeCell ref="A4:E4"/>
  </mergeCells>
  <printOptions horizontalCentered="1"/>
  <pageMargins left="0.6692913385826772" right="0.6692913385826772" top="0.78740157480314965" bottom="0.59055118110236227" header="0.31496062992125984" footer="0.31496062992125984"/>
  <pageSetup paperSize="9" scale="86" orientation="portrait" r:id="rId1"/>
  <headerFooter>
    <oddFooter>&amp;C&amp;"Verdana,Normal"&amp;8&amp;P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2340-E602-4215-9B98-6DDF85768517}">
  <dimension ref="A1:E29"/>
  <sheetViews>
    <sheetView showGridLines="0" zoomScale="85" zoomScaleNormal="85" workbookViewId="0">
      <selection activeCell="C28" sqref="C28"/>
    </sheetView>
  </sheetViews>
  <sheetFormatPr defaultColWidth="6.85546875" defaultRowHeight="15" customHeight="1" x14ac:dyDescent="0.25"/>
  <cols>
    <col min="1" max="1" width="6.85546875" style="118"/>
    <col min="2" max="2" width="44.5703125" style="118" bestFit="1" customWidth="1"/>
    <col min="3" max="4" width="19.28515625" style="118" customWidth="1"/>
    <col min="5" max="16384" width="6.85546875" style="118"/>
  </cols>
  <sheetData>
    <row r="1" spans="1:5" s="101" customFormat="1" ht="50.1" customHeight="1" x14ac:dyDescent="0.25"/>
    <row r="2" spans="1:5" s="104" customFormat="1" ht="24.95" customHeight="1" x14ac:dyDescent="0.25">
      <c r="A2" s="102" t="s">
        <v>94</v>
      </c>
      <c r="B2" s="102"/>
      <c r="C2" s="102"/>
      <c r="D2" s="102"/>
      <c r="E2" s="103"/>
    </row>
    <row r="3" spans="1:5" s="104" customFormat="1" ht="24.95" customHeight="1" x14ac:dyDescent="0.25">
      <c r="A3" s="105" t="s">
        <v>52</v>
      </c>
      <c r="B3" s="105"/>
      <c r="C3" s="105"/>
      <c r="D3" s="105"/>
      <c r="E3" s="106"/>
    </row>
    <row r="4" spans="1:5" s="104" customFormat="1" ht="24.95" customHeight="1" x14ac:dyDescent="0.25">
      <c r="A4" s="105" t="s">
        <v>53</v>
      </c>
      <c r="B4" s="105"/>
      <c r="C4" s="105"/>
      <c r="D4" s="105"/>
      <c r="E4" s="106"/>
    </row>
    <row r="5" spans="1:5" s="104" customFormat="1" x14ac:dyDescent="0.25">
      <c r="B5" s="108"/>
      <c r="C5" s="108"/>
      <c r="D5" s="108"/>
    </row>
    <row r="6" spans="1:5" s="101" customFormat="1" ht="10.5" x14ac:dyDescent="0.25">
      <c r="C6" s="109" t="s">
        <v>54</v>
      </c>
      <c r="D6" s="109" t="s">
        <v>55</v>
      </c>
    </row>
    <row r="7" spans="1:5" s="101" customFormat="1" ht="10.5" x14ac:dyDescent="0.25">
      <c r="C7" s="120"/>
      <c r="D7" s="120"/>
    </row>
    <row r="8" spans="1:5" s="110" customFormat="1" ht="24.95" customHeight="1" x14ac:dyDescent="0.25">
      <c r="B8" s="111" t="s">
        <v>56</v>
      </c>
      <c r="C8" s="112">
        <v>38237.42</v>
      </c>
      <c r="D8" s="112">
        <f>D9</f>
        <v>35464.699999999997</v>
      </c>
    </row>
    <row r="9" spans="1:5" s="110" customFormat="1" ht="24.95" customHeight="1" x14ac:dyDescent="0.25">
      <c r="B9" s="113" t="s">
        <v>57</v>
      </c>
      <c r="C9" s="114">
        <v>38237.42</v>
      </c>
      <c r="D9" s="114">
        <f>SUM(D10:D14)</f>
        <v>35464.699999999997</v>
      </c>
    </row>
    <row r="10" spans="1:5" s="110" customFormat="1" ht="24.95" customHeight="1" x14ac:dyDescent="0.25">
      <c r="B10" s="115" t="s">
        <v>58</v>
      </c>
      <c r="C10" s="116">
        <v>0</v>
      </c>
      <c r="D10" s="116">
        <v>35464.699999999997</v>
      </c>
    </row>
    <row r="11" spans="1:5" s="110" customFormat="1" ht="24.95" customHeight="1" x14ac:dyDescent="0.25">
      <c r="B11" s="115" t="s">
        <v>59</v>
      </c>
      <c r="C11" s="116">
        <v>0</v>
      </c>
      <c r="D11" s="116">
        <v>0</v>
      </c>
    </row>
    <row r="12" spans="1:5" s="110" customFormat="1" ht="24.95" customHeight="1" x14ac:dyDescent="0.25">
      <c r="B12" s="115" t="s">
        <v>60</v>
      </c>
      <c r="C12" s="116">
        <v>0</v>
      </c>
      <c r="D12" s="116">
        <v>0</v>
      </c>
    </row>
    <row r="13" spans="1:5" s="110" customFormat="1" ht="24.95" customHeight="1" x14ac:dyDescent="0.25">
      <c r="B13" s="115" t="s">
        <v>61</v>
      </c>
      <c r="C13" s="116">
        <v>0</v>
      </c>
      <c r="D13" s="116">
        <v>0</v>
      </c>
    </row>
    <row r="14" spans="1:5" s="110" customFormat="1" ht="24.95" customHeight="1" x14ac:dyDescent="0.25">
      <c r="B14" s="115" t="s">
        <v>62</v>
      </c>
      <c r="C14" s="116">
        <v>38237.42</v>
      </c>
      <c r="D14" s="116">
        <v>0</v>
      </c>
    </row>
    <row r="15" spans="1:5" s="110" customFormat="1" ht="24.95" customHeight="1" x14ac:dyDescent="0.25">
      <c r="B15" s="113" t="s">
        <v>63</v>
      </c>
      <c r="C15" s="114">
        <v>0</v>
      </c>
      <c r="D15" s="114">
        <v>0</v>
      </c>
    </row>
    <row r="16" spans="1:5" s="110" customFormat="1" ht="24.95" customHeight="1" x14ac:dyDescent="0.25">
      <c r="B16" s="115" t="s">
        <v>65</v>
      </c>
      <c r="C16" s="116">
        <v>0</v>
      </c>
      <c r="D16" s="116">
        <v>0</v>
      </c>
    </row>
    <row r="17" spans="2:4" s="110" customFormat="1" ht="24.95" customHeight="1" x14ac:dyDescent="0.25">
      <c r="B17" s="111" t="s">
        <v>66</v>
      </c>
      <c r="C17" s="112">
        <v>38237.42</v>
      </c>
      <c r="D17" s="112">
        <f>D18+D25</f>
        <v>35464.699999999997</v>
      </c>
    </row>
    <row r="18" spans="2:4" s="110" customFormat="1" ht="24.95" customHeight="1" x14ac:dyDescent="0.25">
      <c r="B18" s="113" t="s">
        <v>57</v>
      </c>
      <c r="C18" s="114">
        <v>0</v>
      </c>
      <c r="D18" s="114">
        <f>SUM(D19:D23)</f>
        <v>1600</v>
      </c>
    </row>
    <row r="19" spans="2:4" s="110" customFormat="1" ht="24.95" customHeight="1" x14ac:dyDescent="0.25">
      <c r="B19" s="115" t="s">
        <v>67</v>
      </c>
      <c r="C19" s="116">
        <v>0</v>
      </c>
      <c r="D19" s="116">
        <v>0</v>
      </c>
    </row>
    <row r="20" spans="2:4" s="110" customFormat="1" ht="24.95" customHeight="1" x14ac:dyDescent="0.25">
      <c r="B20" s="115" t="s">
        <v>68</v>
      </c>
      <c r="C20" s="116">
        <v>0</v>
      </c>
      <c r="D20" s="116">
        <v>1600</v>
      </c>
    </row>
    <row r="21" spans="2:4" s="110" customFormat="1" ht="24.95" customHeight="1" x14ac:dyDescent="0.25">
      <c r="B21" s="115" t="s">
        <v>69</v>
      </c>
      <c r="C21" s="116">
        <v>0</v>
      </c>
      <c r="D21" s="116">
        <v>0</v>
      </c>
    </row>
    <row r="22" spans="2:4" s="110" customFormat="1" ht="24.95" customHeight="1" x14ac:dyDescent="0.25">
      <c r="B22" s="115" t="s">
        <v>70</v>
      </c>
      <c r="C22" s="116">
        <v>0</v>
      </c>
      <c r="D22" s="116">
        <v>0</v>
      </c>
    </row>
    <row r="23" spans="2:4" s="110" customFormat="1" ht="24.95" customHeight="1" x14ac:dyDescent="0.25">
      <c r="B23" s="115" t="s">
        <v>71</v>
      </c>
      <c r="C23" s="116">
        <v>0</v>
      </c>
      <c r="D23" s="116">
        <v>0</v>
      </c>
    </row>
    <row r="24" spans="2:4" s="110" customFormat="1" ht="24.95" customHeight="1" x14ac:dyDescent="0.25">
      <c r="B24" s="113" t="s">
        <v>72</v>
      </c>
      <c r="C24" s="114">
        <v>0</v>
      </c>
      <c r="D24" s="114">
        <v>0</v>
      </c>
    </row>
    <row r="25" spans="2:4" s="110" customFormat="1" ht="24.95" customHeight="1" x14ac:dyDescent="0.25">
      <c r="B25" s="113" t="s">
        <v>73</v>
      </c>
      <c r="C25" s="114">
        <v>38237.42</v>
      </c>
      <c r="D25" s="114">
        <f>SUM(D26:D27)</f>
        <v>33864.699999999997</v>
      </c>
    </row>
    <row r="26" spans="2:4" s="110" customFormat="1" ht="24.95" customHeight="1" x14ac:dyDescent="0.25">
      <c r="B26" s="115" t="s">
        <v>74</v>
      </c>
      <c r="C26" s="116">
        <v>37889.64</v>
      </c>
      <c r="D26" s="116">
        <v>37889.64</v>
      </c>
    </row>
    <row r="27" spans="2:4" s="110" customFormat="1" ht="24.95" customHeight="1" x14ac:dyDescent="0.25">
      <c r="B27" s="115" t="s">
        <v>75</v>
      </c>
      <c r="C27" s="116">
        <v>347.78000000000003</v>
      </c>
      <c r="D27" s="116">
        <v>-4024.9399999999991</v>
      </c>
    </row>
    <row r="29" spans="2:4" ht="14.25" customHeight="1" x14ac:dyDescent="0.25"/>
  </sheetData>
  <mergeCells count="3">
    <mergeCell ref="A2:D2"/>
    <mergeCell ref="A3:D3"/>
    <mergeCell ref="A4:D4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86" orientation="portrait" r:id="rId1"/>
  <headerFooter>
    <oddFooter>&amp;C&amp;"Verdana,Normal"&amp;8&amp;P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E1DF-3304-415C-A6D6-B8A8130431D8}">
  <dimension ref="A1:G31"/>
  <sheetViews>
    <sheetView showGridLines="0" zoomScale="85" zoomScaleNormal="85" workbookViewId="0">
      <selection activeCell="L17" sqref="L17"/>
    </sheetView>
  </sheetViews>
  <sheetFormatPr defaultColWidth="6.85546875" defaultRowHeight="15" customHeight="1" x14ac:dyDescent="0.25"/>
  <cols>
    <col min="1" max="1" width="6.85546875" style="101"/>
    <col min="2" max="2" width="43.140625" style="101" bestFit="1" customWidth="1"/>
    <col min="3" max="4" width="10.7109375" style="101" customWidth="1"/>
    <col min="5" max="5" width="27" style="101" customWidth="1"/>
    <col min="6" max="16384" width="6.85546875" style="101"/>
  </cols>
  <sheetData>
    <row r="1" spans="1:7" ht="50.1" customHeight="1" x14ac:dyDescent="0.25"/>
    <row r="2" spans="1:7" s="104" customFormat="1" ht="24.95" customHeight="1" x14ac:dyDescent="0.25">
      <c r="A2" s="102" t="s">
        <v>94</v>
      </c>
      <c r="B2" s="102"/>
      <c r="C2" s="102"/>
      <c r="D2" s="102"/>
      <c r="E2" s="102"/>
      <c r="F2" s="103"/>
      <c r="G2" s="103"/>
    </row>
    <row r="3" spans="1:7" s="104" customFormat="1" ht="24.95" customHeight="1" x14ac:dyDescent="0.25">
      <c r="A3" s="105" t="s">
        <v>52</v>
      </c>
      <c r="B3" s="105"/>
      <c r="C3" s="105"/>
      <c r="D3" s="105"/>
      <c r="E3" s="105"/>
      <c r="F3" s="106"/>
      <c r="G3" s="106"/>
    </row>
    <row r="4" spans="1:7" s="104" customFormat="1" ht="15" customHeight="1" x14ac:dyDescent="0.25">
      <c r="A4" s="100" t="s">
        <v>76</v>
      </c>
      <c r="B4" s="100"/>
      <c r="C4" s="100"/>
      <c r="D4" s="100"/>
      <c r="E4" s="100"/>
      <c r="F4" s="107"/>
      <c r="G4" s="106"/>
    </row>
    <row r="5" spans="1:7" s="104" customFormat="1" x14ac:dyDescent="0.25">
      <c r="B5" s="108"/>
      <c r="C5" s="108"/>
      <c r="D5" s="108"/>
      <c r="E5" s="108"/>
    </row>
    <row r="6" spans="1:7" ht="15.95" customHeight="1" x14ac:dyDescent="0.25">
      <c r="B6" s="135"/>
      <c r="C6" s="109" t="s">
        <v>54</v>
      </c>
      <c r="D6" s="109" t="s">
        <v>55</v>
      </c>
      <c r="E6" s="109" t="s">
        <v>31</v>
      </c>
      <c r="F6" s="119"/>
    </row>
    <row r="7" spans="1:7" ht="15.95" customHeight="1" x14ac:dyDescent="0.25">
      <c r="B7" s="135"/>
      <c r="C7" s="120"/>
      <c r="D7" s="120"/>
      <c r="E7" s="120"/>
      <c r="F7" s="119"/>
    </row>
    <row r="8" spans="1:7" s="110" customFormat="1" ht="24.95" customHeight="1" x14ac:dyDescent="0.25">
      <c r="B8" s="111" t="s">
        <v>77</v>
      </c>
      <c r="C8" s="112">
        <f t="shared" ref="C8:D8" si="0">SUM(C9:C11)</f>
        <v>0</v>
      </c>
      <c r="D8" s="112">
        <f t="shared" si="0"/>
        <v>0</v>
      </c>
      <c r="E8" s="112">
        <f>SUM(C8:D8)</f>
        <v>0</v>
      </c>
    </row>
    <row r="9" spans="1:7" s="110" customFormat="1" ht="24.95" customHeight="1" x14ac:dyDescent="0.25">
      <c r="B9" s="115" t="s">
        <v>78</v>
      </c>
      <c r="C9" s="116">
        <v>0</v>
      </c>
      <c r="D9" s="116">
        <v>0</v>
      </c>
      <c r="E9" s="116">
        <f>SUM(C9:D9)</f>
        <v>0</v>
      </c>
    </row>
    <row r="10" spans="1:7" s="110" customFormat="1" ht="24.95" customHeight="1" x14ac:dyDescent="0.25">
      <c r="B10" s="115" t="s">
        <v>95</v>
      </c>
      <c r="C10" s="116">
        <v>0</v>
      </c>
      <c r="D10" s="116">
        <v>0</v>
      </c>
      <c r="E10" s="116">
        <f t="shared" ref="E10:E11" si="1">SUM(C10:D10)</f>
        <v>0</v>
      </c>
    </row>
    <row r="11" spans="1:7" s="110" customFormat="1" ht="24.95" customHeight="1" x14ac:dyDescent="0.25">
      <c r="B11" s="115" t="s">
        <v>80</v>
      </c>
      <c r="C11" s="116">
        <v>0</v>
      </c>
      <c r="D11" s="116">
        <v>0</v>
      </c>
      <c r="E11" s="116">
        <f t="shared" si="1"/>
        <v>0</v>
      </c>
    </row>
    <row r="12" spans="1:7" s="110" customFormat="1" ht="24.95" customHeight="1" x14ac:dyDescent="0.25">
      <c r="B12" s="115"/>
      <c r="C12" s="122"/>
      <c r="D12" s="122"/>
      <c r="E12" s="122"/>
    </row>
    <row r="13" spans="1:7" s="110" customFormat="1" ht="24.95" customHeight="1" x14ac:dyDescent="0.25">
      <c r="B13" s="111" t="s">
        <v>81</v>
      </c>
      <c r="C13" s="112">
        <f t="shared" ref="C13:D13" si="2">SUM(C14:C20)</f>
        <v>0</v>
      </c>
      <c r="D13" s="112">
        <f t="shared" si="2"/>
        <v>-4671.57</v>
      </c>
      <c r="E13" s="112">
        <f>SUM(E14:E20)</f>
        <v>-4671.57</v>
      </c>
    </row>
    <row r="14" spans="1:7" s="110" customFormat="1" ht="24.95" customHeight="1" x14ac:dyDescent="0.25">
      <c r="B14" s="125" t="s">
        <v>82</v>
      </c>
      <c r="C14" s="116">
        <v>0</v>
      </c>
      <c r="D14" s="116">
        <v>0</v>
      </c>
      <c r="E14" s="116">
        <f>SUM(C14:D14)</f>
        <v>0</v>
      </c>
    </row>
    <row r="15" spans="1:7" s="110" customFormat="1" ht="24.95" customHeight="1" x14ac:dyDescent="0.25">
      <c r="B15" s="125" t="s">
        <v>83</v>
      </c>
      <c r="C15" s="116">
        <v>0</v>
      </c>
      <c r="D15" s="116">
        <v>-1600</v>
      </c>
      <c r="E15" s="116">
        <f t="shared" ref="E15:E20" si="3">SUM(C15:D15)</f>
        <v>-1600</v>
      </c>
    </row>
    <row r="16" spans="1:7" s="110" customFormat="1" ht="24.95" customHeight="1" x14ac:dyDescent="0.25">
      <c r="B16" s="125" t="s">
        <v>84</v>
      </c>
      <c r="C16" s="116">
        <v>0</v>
      </c>
      <c r="D16" s="116">
        <v>0</v>
      </c>
      <c r="E16" s="116">
        <f t="shared" si="3"/>
        <v>0</v>
      </c>
    </row>
    <row r="17" spans="2:5" s="110" customFormat="1" ht="24.95" customHeight="1" x14ac:dyDescent="0.25">
      <c r="B17" s="125" t="s">
        <v>87</v>
      </c>
      <c r="C17" s="116">
        <v>0</v>
      </c>
      <c r="D17" s="116">
        <v>0</v>
      </c>
      <c r="E17" s="116">
        <f t="shared" si="3"/>
        <v>0</v>
      </c>
    </row>
    <row r="18" spans="2:5" s="110" customFormat="1" ht="24.95" customHeight="1" x14ac:dyDescent="0.25">
      <c r="B18" s="125" t="s">
        <v>85</v>
      </c>
      <c r="C18" s="116">
        <v>0</v>
      </c>
      <c r="D18" s="116">
        <v>0</v>
      </c>
      <c r="E18" s="116">
        <f t="shared" si="3"/>
        <v>0</v>
      </c>
    </row>
    <row r="19" spans="2:5" s="110" customFormat="1" ht="24.95" customHeight="1" x14ac:dyDescent="0.25">
      <c r="B19" s="125" t="s">
        <v>88</v>
      </c>
      <c r="C19" s="116">
        <v>0</v>
      </c>
      <c r="D19" s="116">
        <v>0</v>
      </c>
      <c r="E19" s="116">
        <f t="shared" si="3"/>
        <v>0</v>
      </c>
    </row>
    <row r="20" spans="2:5" s="110" customFormat="1" ht="24.95" customHeight="1" x14ac:dyDescent="0.25">
      <c r="B20" s="125" t="s">
        <v>90</v>
      </c>
      <c r="C20" s="116">
        <v>0</v>
      </c>
      <c r="D20" s="116">
        <v>-3071.57</v>
      </c>
      <c r="E20" s="116">
        <f t="shared" si="3"/>
        <v>-3071.57</v>
      </c>
    </row>
    <row r="21" spans="2:5" s="110" customFormat="1" ht="24.95" customHeight="1" x14ac:dyDescent="0.25">
      <c r="B21" s="115"/>
      <c r="C21" s="128"/>
      <c r="D21" s="128"/>
      <c r="E21" s="128"/>
    </row>
    <row r="22" spans="2:5" s="110" customFormat="1" ht="24.95" customHeight="1" x14ac:dyDescent="0.25">
      <c r="B22" s="111" t="s">
        <v>91</v>
      </c>
      <c r="C22" s="112">
        <f t="shared" ref="C22:D22" si="4">C8+C13</f>
        <v>0</v>
      </c>
      <c r="D22" s="112">
        <f t="shared" si="4"/>
        <v>-4671.57</v>
      </c>
      <c r="E22" s="112">
        <f>E8+E13</f>
        <v>-4671.57</v>
      </c>
    </row>
    <row r="23" spans="2:5" s="110" customFormat="1" ht="24.95" customHeight="1" x14ac:dyDescent="0.25">
      <c r="B23" s="129"/>
      <c r="C23" s="130"/>
      <c r="D23" s="130"/>
      <c r="E23" s="130"/>
    </row>
    <row r="24" spans="2:5" s="110" customFormat="1" ht="24.95" customHeight="1" x14ac:dyDescent="0.25">
      <c r="B24" s="131" t="s">
        <v>92</v>
      </c>
      <c r="C24" s="132">
        <f t="shared" ref="C24:D24" si="5">SUM(C25:C25)</f>
        <v>347.78000000000003</v>
      </c>
      <c r="D24" s="132">
        <f t="shared" si="5"/>
        <v>298.85000000000002</v>
      </c>
      <c r="E24" s="132">
        <f>SUM(E25:E25)</f>
        <v>646.63000000000011</v>
      </c>
    </row>
    <row r="25" spans="2:5" s="110" customFormat="1" ht="24.95" customHeight="1" x14ac:dyDescent="0.25">
      <c r="B25" s="115" t="s">
        <v>93</v>
      </c>
      <c r="C25" s="122">
        <v>347.78000000000003</v>
      </c>
      <c r="D25" s="122">
        <v>298.85000000000002</v>
      </c>
      <c r="E25" s="122">
        <f>SUM(C25:D25)</f>
        <v>646.63000000000011</v>
      </c>
    </row>
    <row r="26" spans="2:5" s="110" customFormat="1" ht="24.95" customHeight="1" x14ac:dyDescent="0.25">
      <c r="B26" s="115"/>
      <c r="C26" s="122"/>
      <c r="D26" s="122"/>
      <c r="E26" s="122"/>
    </row>
    <row r="27" spans="2:5" s="110" customFormat="1" ht="24.95" customHeight="1" x14ac:dyDescent="0.25">
      <c r="B27" s="133" t="s">
        <v>75</v>
      </c>
      <c r="C27" s="134">
        <f t="shared" ref="C27:D27" si="6">C22+C24</f>
        <v>347.78000000000003</v>
      </c>
      <c r="D27" s="134">
        <f t="shared" si="6"/>
        <v>-4372.7199999999993</v>
      </c>
      <c r="E27" s="134">
        <f>E22+E24</f>
        <v>-4024.9399999999996</v>
      </c>
    </row>
    <row r="28" spans="2:5" s="110" customFormat="1" ht="15" customHeight="1" x14ac:dyDescent="0.25"/>
    <row r="29" spans="2:5" s="110" customFormat="1" ht="15" customHeight="1" x14ac:dyDescent="0.25"/>
    <row r="30" spans="2:5" s="110" customFormat="1" ht="15" customHeight="1" x14ac:dyDescent="0.25"/>
    <row r="31" spans="2:5" s="110" customFormat="1" ht="15" customHeight="1" x14ac:dyDescent="0.25"/>
  </sheetData>
  <mergeCells count="3">
    <mergeCell ref="A2:E2"/>
    <mergeCell ref="A3:E3"/>
    <mergeCell ref="A4:E4"/>
  </mergeCells>
  <printOptions horizontalCentered="1"/>
  <pageMargins left="0.6692913385826772" right="0.70866141732283472" top="0.78740157480314965" bottom="0.59055118110236227" header="0.31496062992125984" footer="0.31496062992125984"/>
  <pageSetup paperSize="9" scale="86" orientation="portrait" r:id="rId1"/>
  <headerFooter>
    <oddFooter>&amp;C&amp;"Verdana,Normal"&amp;8&amp;P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DCAD-12A7-49B4-8361-BA106BE2F9B5}">
  <dimension ref="A1:E43"/>
  <sheetViews>
    <sheetView showGridLines="0" zoomScale="70" zoomScaleNormal="70" workbookViewId="0">
      <pane xSplit="2" ySplit="9" topLeftCell="C10" activePane="bottomRight" state="frozen"/>
      <selection activeCell="G40" sqref="G40"/>
      <selection pane="topRight" activeCell="G40" sqref="G40"/>
      <selection pane="bottomLeft" activeCell="G40" sqref="G40"/>
      <selection pane="bottomRight" activeCell="K34" sqref="K34"/>
    </sheetView>
  </sheetViews>
  <sheetFormatPr defaultColWidth="9.140625" defaultRowHeight="15" x14ac:dyDescent="0.25"/>
  <cols>
    <col min="1" max="1" width="65.28515625" style="1" customWidth="1"/>
    <col min="2" max="2" width="2.7109375" style="1" customWidth="1"/>
    <col min="3" max="4" width="23.7109375" style="1" customWidth="1"/>
    <col min="5" max="5" width="2" style="1" customWidth="1"/>
    <col min="6" max="16384" width="9.140625" style="1"/>
  </cols>
  <sheetData>
    <row r="1" spans="1:5" ht="53.25" customHeight="1" x14ac:dyDescent="0.25">
      <c r="A1" s="95"/>
      <c r="B1" s="95"/>
    </row>
    <row r="2" spans="1:5" ht="21.95" customHeight="1" x14ac:dyDescent="0.25">
      <c r="A2" s="95"/>
      <c r="B2" s="95"/>
    </row>
    <row r="3" spans="1:5" ht="33.75" customHeight="1" x14ac:dyDescent="0.25">
      <c r="A3" s="97" t="s">
        <v>47</v>
      </c>
      <c r="B3" s="97"/>
      <c r="C3" s="97"/>
      <c r="D3" s="97"/>
      <c r="E3" s="94"/>
    </row>
    <row r="4" spans="1:5" ht="30" customHeight="1" x14ac:dyDescent="0.25">
      <c r="A4" s="96" t="s">
        <v>49</v>
      </c>
      <c r="B4" s="96"/>
      <c r="C4" s="96"/>
      <c r="D4" s="96"/>
      <c r="E4" s="93"/>
    </row>
    <row r="5" spans="1:5" s="4" customFormat="1" ht="21.95" customHeight="1" x14ac:dyDescent="0.25">
      <c r="A5" s="2"/>
      <c r="B5" s="3"/>
    </row>
    <row r="6" spans="1:5" s="39" customFormat="1" ht="14.25" x14ac:dyDescent="0.2">
      <c r="C6" s="40" t="s">
        <v>43</v>
      </c>
      <c r="D6" s="40" t="s">
        <v>38</v>
      </c>
      <c r="E6" s="4"/>
    </row>
    <row r="7" spans="1:5" s="41" customFormat="1" ht="15.75" customHeight="1" thickBot="1" x14ac:dyDescent="0.25">
      <c r="C7" s="42">
        <v>2026</v>
      </c>
      <c r="D7" s="42">
        <v>2026</v>
      </c>
      <c r="E7" s="4"/>
    </row>
    <row r="8" spans="1:5" s="43" customFormat="1" ht="7.5" customHeight="1" x14ac:dyDescent="0.2">
      <c r="E8" s="4"/>
    </row>
    <row r="9" spans="1:5" s="45" customFormat="1" ht="21.75" customHeight="1" thickBot="1" x14ac:dyDescent="0.25">
      <c r="A9" s="44" t="s">
        <v>0</v>
      </c>
      <c r="C9" s="46">
        <v>9171.8599999999969</v>
      </c>
      <c r="D9" s="46">
        <f>C41</f>
        <v>8845.5999999999985</v>
      </c>
      <c r="E9" s="4"/>
    </row>
    <row r="10" spans="1:5" s="43" customFormat="1" ht="14.25" x14ac:dyDescent="0.2">
      <c r="E10" s="4"/>
    </row>
    <row r="11" spans="1:5" s="47" customFormat="1" ht="15" customHeight="1" x14ac:dyDescent="0.2">
      <c r="A11" s="47" t="s">
        <v>1</v>
      </c>
      <c r="E11" s="4"/>
    </row>
    <row r="12" spans="1:5" s="49" customFormat="1" ht="15" customHeight="1" x14ac:dyDescent="0.2">
      <c r="A12" s="48" t="s">
        <v>2</v>
      </c>
      <c r="C12" s="50">
        <v>0</v>
      </c>
      <c r="D12" s="50">
        <v>0</v>
      </c>
      <c r="E12" s="4"/>
    </row>
    <row r="13" spans="1:5" s="49" customFormat="1" ht="15" customHeight="1" x14ac:dyDescent="0.2">
      <c r="A13" s="48" t="s">
        <v>3</v>
      </c>
      <c r="C13" s="50">
        <v>0</v>
      </c>
      <c r="D13" s="50">
        <v>0</v>
      </c>
      <c r="E13" s="4"/>
    </row>
    <row r="14" spans="1:5" s="49" customFormat="1" ht="15" customHeight="1" x14ac:dyDescent="0.2">
      <c r="A14" s="48" t="s">
        <v>4</v>
      </c>
      <c r="C14" s="50">
        <v>0</v>
      </c>
      <c r="D14" s="50">
        <v>0</v>
      </c>
      <c r="E14" s="4"/>
    </row>
    <row r="15" spans="1:5" s="49" customFormat="1" ht="15" customHeight="1" x14ac:dyDescent="0.2">
      <c r="A15" s="48" t="s">
        <v>5</v>
      </c>
      <c r="C15" s="50">
        <v>8312.7000000000007</v>
      </c>
      <c r="D15" s="50">
        <v>8312.7000000000007</v>
      </c>
      <c r="E15" s="4"/>
    </row>
    <row r="16" spans="1:5" s="49" customFormat="1" ht="15" customHeight="1" x14ac:dyDescent="0.2">
      <c r="A16" s="48" t="s">
        <v>6</v>
      </c>
      <c r="C16" s="50">
        <v>106.45</v>
      </c>
      <c r="D16" s="50">
        <v>92.68</v>
      </c>
      <c r="E16" s="4"/>
    </row>
    <row r="17" spans="1:5" s="49" customFormat="1" ht="15" customHeight="1" x14ac:dyDescent="0.2">
      <c r="A17" s="48" t="s">
        <v>7</v>
      </c>
      <c r="C17" s="50">
        <v>28.089999999999989</v>
      </c>
      <c r="D17" s="50">
        <v>27.18</v>
      </c>
      <c r="E17" s="4"/>
    </row>
    <row r="18" spans="1:5" s="11" customFormat="1" ht="15" customHeight="1" x14ac:dyDescent="0.2">
      <c r="A18" s="51" t="s">
        <v>8</v>
      </c>
      <c r="B18" s="51"/>
      <c r="C18" s="52">
        <f t="shared" ref="C18:D18" si="0">SUM(C12:C17)</f>
        <v>8447.2400000000016</v>
      </c>
      <c r="D18" s="52">
        <f t="shared" si="0"/>
        <v>8432.5600000000013</v>
      </c>
      <c r="E18" s="4"/>
    </row>
    <row r="19" spans="1:5" s="43" customFormat="1" ht="15" customHeight="1" x14ac:dyDescent="0.2">
      <c r="C19" s="53"/>
      <c r="D19" s="53"/>
      <c r="E19" s="4"/>
    </row>
    <row r="20" spans="1:5" s="47" customFormat="1" ht="15" customHeight="1" x14ac:dyDescent="0.2">
      <c r="A20" s="47" t="s">
        <v>9</v>
      </c>
      <c r="C20" s="54"/>
      <c r="D20" s="54"/>
      <c r="E20" s="4"/>
    </row>
    <row r="21" spans="1:5" s="49" customFormat="1" ht="15" customHeight="1" x14ac:dyDescent="0.2">
      <c r="A21" s="48" t="s">
        <v>10</v>
      </c>
      <c r="C21" s="55">
        <v>-6183.65</v>
      </c>
      <c r="D21" s="55">
        <v>-5440.5999999999995</v>
      </c>
      <c r="E21" s="4"/>
    </row>
    <row r="22" spans="1:5" s="49" customFormat="1" ht="15" customHeight="1" x14ac:dyDescent="0.2">
      <c r="A22" s="48" t="s">
        <v>11</v>
      </c>
      <c r="C22" s="55">
        <v>0</v>
      </c>
      <c r="D22" s="55">
        <v>0</v>
      </c>
      <c r="E22" s="4"/>
    </row>
    <row r="23" spans="1:5" s="49" customFormat="1" ht="15" customHeight="1" x14ac:dyDescent="0.2">
      <c r="A23" s="48" t="s">
        <v>12</v>
      </c>
      <c r="C23" s="55">
        <v>-427.26</v>
      </c>
      <c r="D23" s="55">
        <v>-421.29</v>
      </c>
      <c r="E23" s="4"/>
    </row>
    <row r="24" spans="1:5" s="38" customFormat="1" ht="15" customHeight="1" x14ac:dyDescent="0.2">
      <c r="A24" s="56" t="s">
        <v>13</v>
      </c>
      <c r="B24" s="57"/>
      <c r="C24" s="58">
        <f t="shared" ref="C24:D24" si="1">SUM(C21:C23)</f>
        <v>-6610.91</v>
      </c>
      <c r="D24" s="58">
        <f t="shared" si="1"/>
        <v>-5861.8899999999994</v>
      </c>
      <c r="E24" s="4"/>
    </row>
    <row r="25" spans="1:5" s="49" customFormat="1" ht="15" customHeight="1" x14ac:dyDescent="0.2">
      <c r="A25" s="48" t="s">
        <v>14</v>
      </c>
      <c r="C25" s="55">
        <v>-1215.73</v>
      </c>
      <c r="D25" s="55">
        <v>-1355.54</v>
      </c>
      <c r="E25" s="4"/>
    </row>
    <row r="26" spans="1:5" s="49" customFormat="1" ht="15" customHeight="1" x14ac:dyDescent="0.2">
      <c r="A26" s="48" t="s">
        <v>15</v>
      </c>
      <c r="C26" s="55">
        <v>-563.02</v>
      </c>
      <c r="D26" s="55">
        <v>-735.9</v>
      </c>
      <c r="E26" s="4"/>
    </row>
    <row r="27" spans="1:5" s="49" customFormat="1" ht="15" customHeight="1" x14ac:dyDescent="0.2">
      <c r="A27" s="48" t="s">
        <v>7</v>
      </c>
      <c r="C27" s="55">
        <v>-303.85000000000002</v>
      </c>
      <c r="D27" s="55">
        <v>-110.78</v>
      </c>
      <c r="E27" s="4"/>
    </row>
    <row r="28" spans="1:5" s="49" customFormat="1" ht="15" customHeight="1" x14ac:dyDescent="0.2">
      <c r="A28" s="48"/>
      <c r="C28" s="55"/>
      <c r="D28" s="55"/>
      <c r="E28" s="4"/>
    </row>
    <row r="29" spans="1:5" s="11" customFormat="1" ht="15" customHeight="1" x14ac:dyDescent="0.2">
      <c r="A29" s="51" t="s">
        <v>8</v>
      </c>
      <c r="B29" s="51"/>
      <c r="C29" s="52">
        <f t="shared" ref="C29:D29" si="2">SUM(C24:C27)</f>
        <v>-8693.51</v>
      </c>
      <c r="D29" s="52">
        <f t="shared" si="2"/>
        <v>-8064.1099999999988</v>
      </c>
      <c r="E29" s="4"/>
    </row>
    <row r="30" spans="1:5" s="43" customFormat="1" ht="15" customHeight="1" x14ac:dyDescent="0.2">
      <c r="C30" s="53"/>
      <c r="D30" s="53"/>
      <c r="E30" s="4"/>
    </row>
    <row r="31" spans="1:5" s="47" customFormat="1" ht="15" customHeight="1" x14ac:dyDescent="0.2">
      <c r="A31" s="47" t="s">
        <v>16</v>
      </c>
      <c r="C31" s="54"/>
      <c r="D31" s="54"/>
      <c r="E31" s="4"/>
    </row>
    <row r="32" spans="1:5" s="49" customFormat="1" ht="15" customHeight="1" x14ac:dyDescent="0.2">
      <c r="A32" s="48" t="s">
        <v>17</v>
      </c>
      <c r="C32" s="50">
        <v>0</v>
      </c>
      <c r="D32" s="50">
        <v>0</v>
      </c>
      <c r="E32" s="4"/>
    </row>
    <row r="33" spans="1:5" s="49" customFormat="1" ht="15" customHeight="1" x14ac:dyDescent="0.2">
      <c r="A33" s="48" t="s">
        <v>18</v>
      </c>
      <c r="C33" s="50">
        <v>0</v>
      </c>
      <c r="D33" s="50">
        <v>0</v>
      </c>
      <c r="E33" s="4"/>
    </row>
    <row r="34" spans="1:5" s="49" customFormat="1" ht="15" customHeight="1" x14ac:dyDescent="0.2">
      <c r="A34" s="48" t="s">
        <v>19</v>
      </c>
      <c r="C34" s="55">
        <v>-76.97</v>
      </c>
      <c r="D34" s="55">
        <f>-4+0.3</f>
        <v>-3.7</v>
      </c>
      <c r="E34" s="4"/>
    </row>
    <row r="35" spans="1:5" s="26" customFormat="1" ht="15" customHeight="1" x14ac:dyDescent="0.2">
      <c r="A35" s="51" t="s">
        <v>8</v>
      </c>
      <c r="B35" s="51"/>
      <c r="C35" s="52">
        <f t="shared" ref="C35:D35" si="3">SUM(C32:C34)</f>
        <v>-76.97</v>
      </c>
      <c r="D35" s="52">
        <f t="shared" si="3"/>
        <v>-3.7</v>
      </c>
      <c r="E35" s="4"/>
    </row>
    <row r="36" spans="1:5" ht="15" customHeight="1" x14ac:dyDescent="0.2">
      <c r="A36" s="43"/>
      <c r="B36" s="43"/>
      <c r="C36" s="53"/>
      <c r="D36" s="53"/>
      <c r="E36" s="4"/>
    </row>
    <row r="37" spans="1:5" s="11" customFormat="1" ht="15" customHeight="1" x14ac:dyDescent="0.2">
      <c r="A37" s="59" t="s">
        <v>20</v>
      </c>
      <c r="B37" s="60"/>
      <c r="C37" s="91">
        <f t="shared" ref="C37:D37" si="4">C18+C29+C35</f>
        <v>-323.23999999999864</v>
      </c>
      <c r="D37" s="91">
        <f t="shared" si="4"/>
        <v>364.75000000000256</v>
      </c>
      <c r="E37" s="4"/>
    </row>
    <row r="38" spans="1:5" s="29" customFormat="1" ht="15" customHeight="1" x14ac:dyDescent="0.2">
      <c r="A38" s="62"/>
      <c r="B38" s="62"/>
      <c r="C38" s="63"/>
      <c r="D38" s="63"/>
      <c r="E38" s="4"/>
    </row>
    <row r="39" spans="1:5" s="33" customFormat="1" ht="15" customHeight="1" x14ac:dyDescent="0.2">
      <c r="A39" s="64" t="s">
        <v>21</v>
      </c>
      <c r="B39" s="62"/>
      <c r="C39" s="65">
        <f>-2.72-0.3</f>
        <v>-3.02</v>
      </c>
      <c r="D39" s="65">
        <v>-2.56</v>
      </c>
      <c r="E39" s="4"/>
    </row>
    <row r="40" spans="1:5" s="43" customFormat="1" ht="15" customHeight="1" x14ac:dyDescent="0.2">
      <c r="C40" s="53"/>
      <c r="D40" s="53"/>
      <c r="E40" s="4"/>
    </row>
    <row r="41" spans="1:5" s="33" customFormat="1" ht="15" customHeight="1" x14ac:dyDescent="0.2">
      <c r="A41" s="51" t="s">
        <v>22</v>
      </c>
      <c r="B41" s="51"/>
      <c r="C41" s="52">
        <f t="shared" ref="C41:D41" si="5">C9+C37+C39</f>
        <v>8845.5999999999985</v>
      </c>
      <c r="D41" s="52">
        <f t="shared" si="5"/>
        <v>9207.7900000000009</v>
      </c>
      <c r="E41" s="4"/>
    </row>
    <row r="43" spans="1:5" ht="15.95" customHeight="1" x14ac:dyDescent="0.25">
      <c r="A43" s="66"/>
    </row>
  </sheetData>
  <mergeCells count="4">
    <mergeCell ref="A1:B1"/>
    <mergeCell ref="A2:B2"/>
    <mergeCell ref="A4:D4"/>
    <mergeCell ref="A3:D3"/>
  </mergeCells>
  <phoneticPr fontId="18" type="noConversion"/>
  <printOptions horizontalCentered="1"/>
  <pageMargins left="0.59055118110236227" right="0.59055118110236227" top="1.1811023622047245" bottom="0.59055118110236227" header="0.59055118110236227" footer="0.31496062992125984"/>
  <pageSetup paperSize="9" scale="78" orientation="portrait" r:id="rId1"/>
  <headerFooter>
    <oddFooter>&amp;C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756F-FA51-4691-A023-B5DDA6BE567F}">
  <sheetPr>
    <pageSetUpPr fitToPage="1"/>
  </sheetPr>
  <dimension ref="A1:J20"/>
  <sheetViews>
    <sheetView showGridLines="0" zoomScale="70" zoomScaleNormal="70" workbookViewId="0">
      <selection activeCell="Q21" sqref="Q21:Q22"/>
    </sheetView>
  </sheetViews>
  <sheetFormatPr defaultColWidth="9.140625" defaultRowHeight="15" x14ac:dyDescent="0.25"/>
  <cols>
    <col min="1" max="1" width="80.7109375" style="1" customWidth="1"/>
    <col min="2" max="2" width="2.7109375" style="1" customWidth="1"/>
    <col min="3" max="4" width="13.140625" style="1" customWidth="1"/>
    <col min="5" max="7" width="9.140625" style="1"/>
    <col min="8" max="10" width="16.42578125" style="1" customWidth="1"/>
    <col min="11" max="16384" width="9.140625" style="1"/>
  </cols>
  <sheetData>
    <row r="1" spans="1:4" ht="48" customHeight="1" x14ac:dyDescent="0.25">
      <c r="A1" s="95"/>
      <c r="B1" s="95"/>
    </row>
    <row r="2" spans="1:4" ht="21.95" customHeight="1" x14ac:dyDescent="0.25">
      <c r="A2" s="95"/>
      <c r="B2" s="95"/>
    </row>
    <row r="3" spans="1:4" ht="20.25" customHeight="1" x14ac:dyDescent="0.25">
      <c r="A3" s="97" t="s">
        <v>47</v>
      </c>
      <c r="B3" s="97"/>
      <c r="C3" s="97"/>
      <c r="D3" s="97"/>
    </row>
    <row r="4" spans="1:4" ht="20.25" customHeight="1" x14ac:dyDescent="0.25">
      <c r="A4" s="100" t="s">
        <v>48</v>
      </c>
      <c r="B4" s="100"/>
      <c r="C4" s="100"/>
      <c r="D4" s="100"/>
    </row>
    <row r="5" spans="1:4" ht="27" customHeight="1" x14ac:dyDescent="0.25">
      <c r="A5" s="43"/>
      <c r="B5" s="43"/>
      <c r="C5" s="43"/>
      <c r="D5" s="43"/>
    </row>
    <row r="6" spans="1:4" s="6" customFormat="1" x14ac:dyDescent="0.25">
      <c r="A6" s="39"/>
      <c r="B6" s="39"/>
      <c r="C6" s="40" t="s">
        <v>43</v>
      </c>
      <c r="D6" s="40" t="s">
        <v>38</v>
      </c>
    </row>
    <row r="7" spans="1:4" s="8" customFormat="1" ht="12" thickBot="1" x14ac:dyDescent="0.3">
      <c r="A7" s="41"/>
      <c r="B7" s="41"/>
      <c r="C7" s="42">
        <v>2026</v>
      </c>
      <c r="D7" s="42">
        <v>2026</v>
      </c>
    </row>
    <row r="8" spans="1:4" x14ac:dyDescent="0.25">
      <c r="A8" s="43"/>
      <c r="B8" s="43"/>
      <c r="C8" s="43"/>
      <c r="D8" s="43"/>
    </row>
    <row r="9" spans="1:4" s="73" customFormat="1" ht="30" customHeight="1" thickBot="1" x14ac:dyDescent="0.3">
      <c r="A9" s="70" t="s">
        <v>23</v>
      </c>
      <c r="B9" s="71"/>
      <c r="C9" s="72">
        <v>8845.5999999999985</v>
      </c>
      <c r="D9" s="72">
        <v>9207.7900000000009</v>
      </c>
    </row>
    <row r="10" spans="1:4" s="75" customFormat="1" ht="30" customHeight="1" x14ac:dyDescent="0.25">
      <c r="A10" s="74"/>
      <c r="B10" s="74"/>
      <c r="C10" s="74"/>
      <c r="D10" s="74"/>
    </row>
    <row r="11" spans="1:4" s="79" customFormat="1" ht="30" customHeight="1" x14ac:dyDescent="0.25">
      <c r="A11" s="76" t="s">
        <v>30</v>
      </c>
      <c r="B11" s="77"/>
      <c r="C11" s="78"/>
      <c r="D11" s="78"/>
    </row>
    <row r="12" spans="1:4" s="79" customFormat="1" ht="20.100000000000001" customHeight="1" x14ac:dyDescent="0.25">
      <c r="A12" s="80"/>
      <c r="B12" s="77"/>
      <c r="C12" s="81"/>
      <c r="D12" s="81"/>
    </row>
    <row r="13" spans="1:4" s="79" customFormat="1" ht="30" customHeight="1" x14ac:dyDescent="0.25">
      <c r="A13" s="82" t="s">
        <v>24</v>
      </c>
      <c r="B13" s="77"/>
      <c r="C13" s="83">
        <v>427</v>
      </c>
      <c r="D13" s="83">
        <v>848</v>
      </c>
    </row>
    <row r="14" spans="1:4" s="79" customFormat="1" ht="45.75" customHeight="1" x14ac:dyDescent="0.25">
      <c r="A14" s="82" t="s">
        <v>25</v>
      </c>
      <c r="B14" s="77"/>
      <c r="C14" s="83">
        <v>30</v>
      </c>
      <c r="D14" s="83">
        <v>0</v>
      </c>
    </row>
    <row r="15" spans="1:4" s="79" customFormat="1" ht="30" customHeight="1" x14ac:dyDescent="0.25">
      <c r="A15" s="82" t="s">
        <v>26</v>
      </c>
      <c r="B15" s="77"/>
      <c r="C15" s="83">
        <v>-10</v>
      </c>
      <c r="D15" s="83">
        <v>0</v>
      </c>
    </row>
    <row r="16" spans="1:4" s="75" customFormat="1" ht="30" customHeight="1" x14ac:dyDescent="0.25">
      <c r="A16" s="82" t="s">
        <v>27</v>
      </c>
      <c r="B16" s="77"/>
      <c r="C16" s="83">
        <v>0</v>
      </c>
      <c r="D16" s="83">
        <v>0</v>
      </c>
    </row>
    <row r="17" spans="1:10" s="87" customFormat="1" ht="20.100000000000001" customHeight="1" x14ac:dyDescent="0.25">
      <c r="A17" s="84"/>
      <c r="B17" s="85"/>
      <c r="C17" s="86"/>
      <c r="D17" s="86"/>
    </row>
    <row r="18" spans="1:10" s="79" customFormat="1" ht="30" customHeight="1" thickBot="1" x14ac:dyDescent="0.3">
      <c r="A18" s="88" t="s">
        <v>28</v>
      </c>
      <c r="B18" s="89"/>
      <c r="C18" s="90">
        <f t="shared" ref="C18:D18" si="0">SUM(C9:C16)</f>
        <v>9292.5999999999985</v>
      </c>
      <c r="D18" s="90">
        <f t="shared" si="0"/>
        <v>10055.790000000001</v>
      </c>
    </row>
    <row r="19" spans="1:10" ht="15.95" customHeight="1" x14ac:dyDescent="0.25"/>
    <row r="20" spans="1:10" x14ac:dyDescent="0.25">
      <c r="J20" s="92"/>
    </row>
  </sheetData>
  <mergeCells count="4">
    <mergeCell ref="A1:B1"/>
    <mergeCell ref="A2:B2"/>
    <mergeCell ref="A3:D3"/>
    <mergeCell ref="A4:D4"/>
  </mergeCells>
  <phoneticPr fontId="18" type="noConversion"/>
  <printOptions horizontalCentered="1"/>
  <pageMargins left="0.70866141732283472" right="0.70866141732283472" top="1.1811023622047245" bottom="0.59055118110236227" header="0.59055118110236227" footer="0.31496062992125984"/>
  <pageSetup paperSize="9" scale="79" orientation="portrait" r:id="rId1"/>
  <headerFooter>
    <oddFooter>&amp;C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AB7C-DD52-466E-95E6-1FDA84875883}">
  <sheetPr>
    <pageSetUpPr fitToPage="1"/>
  </sheetPr>
  <dimension ref="A1:E46"/>
  <sheetViews>
    <sheetView showGridLines="0" zoomScale="70" zoomScaleNormal="70" workbookViewId="0">
      <pane xSplit="2" ySplit="9" topLeftCell="C10" activePane="bottomRight" state="frozen"/>
      <selection activeCell="Q21" sqref="Q21:Q22"/>
      <selection pane="topRight" activeCell="Q21" sqref="Q21:Q22"/>
      <selection pane="bottomLeft" activeCell="Q21" sqref="Q21:Q22"/>
      <selection pane="bottomRight" activeCell="O17" sqref="O17"/>
    </sheetView>
  </sheetViews>
  <sheetFormatPr defaultColWidth="9.140625" defaultRowHeight="15" x14ac:dyDescent="0.25"/>
  <cols>
    <col min="1" max="1" width="65.28515625" style="1" customWidth="1"/>
    <col min="2" max="2" width="2.7109375" style="1" customWidth="1"/>
    <col min="3" max="4" width="14.7109375" style="1" customWidth="1"/>
    <col min="5" max="5" width="2" style="1" customWidth="1"/>
    <col min="6" max="16384" width="9.140625" style="1"/>
  </cols>
  <sheetData>
    <row r="1" spans="1:5" ht="53.25" customHeight="1" x14ac:dyDescent="0.25">
      <c r="A1" s="95"/>
      <c r="B1" s="95"/>
    </row>
    <row r="2" spans="1:5" ht="21.95" customHeight="1" x14ac:dyDescent="0.25">
      <c r="A2" s="95"/>
      <c r="B2" s="95"/>
    </row>
    <row r="3" spans="1:5" ht="33.75" customHeight="1" x14ac:dyDescent="0.25">
      <c r="A3" s="97" t="s">
        <v>50</v>
      </c>
      <c r="B3" s="97"/>
      <c r="C3" s="97"/>
      <c r="D3" s="97"/>
      <c r="E3" s="94"/>
    </row>
    <row r="4" spans="1:5" ht="21.95" customHeight="1" x14ac:dyDescent="0.25">
      <c r="A4" s="96" t="s">
        <v>49</v>
      </c>
      <c r="B4" s="96"/>
      <c r="C4" s="96"/>
      <c r="D4" s="96"/>
      <c r="E4" s="93"/>
    </row>
    <row r="5" spans="1:5" s="4" customFormat="1" ht="21.95" customHeight="1" x14ac:dyDescent="0.25">
      <c r="A5" s="2"/>
      <c r="B5" s="3"/>
    </row>
    <row r="6" spans="1:5" s="39" customFormat="1" ht="14.25" x14ac:dyDescent="0.2">
      <c r="C6" s="40" t="s">
        <v>43</v>
      </c>
      <c r="D6" s="40" t="s">
        <v>38</v>
      </c>
      <c r="E6" s="4"/>
    </row>
    <row r="7" spans="1:5" s="41" customFormat="1" ht="15.75" customHeight="1" thickBot="1" x14ac:dyDescent="0.25">
      <c r="C7" s="42">
        <v>2026</v>
      </c>
      <c r="D7" s="42">
        <v>2026</v>
      </c>
      <c r="E7" s="4"/>
    </row>
    <row r="8" spans="1:5" s="43" customFormat="1" ht="7.5" customHeight="1" x14ac:dyDescent="0.2">
      <c r="E8" s="4"/>
    </row>
    <row r="9" spans="1:5" s="45" customFormat="1" ht="21.75" customHeight="1" thickBot="1" x14ac:dyDescent="0.25">
      <c r="A9" s="44" t="s">
        <v>0</v>
      </c>
      <c r="C9" s="46">
        <v>41.420000000000009</v>
      </c>
      <c r="D9" s="46">
        <f>C41</f>
        <v>37.110000000000014</v>
      </c>
      <c r="E9" s="4"/>
    </row>
    <row r="10" spans="1:5" s="43" customFormat="1" ht="14.25" x14ac:dyDescent="0.2">
      <c r="E10" s="4"/>
    </row>
    <row r="11" spans="1:5" s="47" customFormat="1" ht="15" customHeight="1" x14ac:dyDescent="0.2">
      <c r="A11" s="47" t="s">
        <v>1</v>
      </c>
      <c r="E11" s="4"/>
    </row>
    <row r="12" spans="1:5" s="49" customFormat="1" ht="15" customHeight="1" x14ac:dyDescent="0.2">
      <c r="A12" s="48" t="s">
        <v>2</v>
      </c>
      <c r="C12" s="50">
        <v>5.42</v>
      </c>
      <c r="D12" s="50">
        <v>17</v>
      </c>
      <c r="E12" s="4"/>
    </row>
    <row r="13" spans="1:5" s="49" customFormat="1" ht="15" customHeight="1" x14ac:dyDescent="0.2">
      <c r="A13" s="48" t="s">
        <v>3</v>
      </c>
      <c r="C13" s="50">
        <v>0</v>
      </c>
      <c r="D13" s="50">
        <v>0</v>
      </c>
      <c r="E13" s="4"/>
    </row>
    <row r="14" spans="1:5" s="49" customFormat="1" ht="15" customHeight="1" x14ac:dyDescent="0.2">
      <c r="A14" s="48" t="s">
        <v>4</v>
      </c>
      <c r="C14" s="50">
        <v>0</v>
      </c>
      <c r="D14" s="50">
        <v>0</v>
      </c>
      <c r="E14" s="4"/>
    </row>
    <row r="15" spans="1:5" s="49" customFormat="1" ht="15" customHeight="1" x14ac:dyDescent="0.2">
      <c r="A15" s="48" t="s">
        <v>5</v>
      </c>
      <c r="C15" s="50">
        <v>0</v>
      </c>
      <c r="D15" s="50">
        <v>0</v>
      </c>
      <c r="E15" s="4"/>
    </row>
    <row r="16" spans="1:5" s="49" customFormat="1" ht="15" customHeight="1" x14ac:dyDescent="0.2">
      <c r="A16" s="48" t="s">
        <v>6</v>
      </c>
      <c r="C16" s="50">
        <v>0.35</v>
      </c>
      <c r="D16" s="50">
        <v>0.3</v>
      </c>
      <c r="E16" s="4"/>
    </row>
    <row r="17" spans="1:5" s="49" customFormat="1" ht="15" customHeight="1" x14ac:dyDescent="0.2">
      <c r="A17" s="48" t="s">
        <v>7</v>
      </c>
      <c r="C17" s="50">
        <v>0</v>
      </c>
      <c r="D17" s="50">
        <v>0</v>
      </c>
      <c r="E17" s="4"/>
    </row>
    <row r="18" spans="1:5" s="11" customFormat="1" ht="15" customHeight="1" x14ac:dyDescent="0.2">
      <c r="A18" s="51" t="s">
        <v>8</v>
      </c>
      <c r="B18" s="51"/>
      <c r="C18" s="52">
        <f t="shared" ref="C18:D18" si="0">SUM(C12:C17)</f>
        <v>5.77</v>
      </c>
      <c r="D18" s="52">
        <f t="shared" si="0"/>
        <v>17.3</v>
      </c>
      <c r="E18" s="4"/>
    </row>
    <row r="19" spans="1:5" s="43" customFormat="1" ht="15" customHeight="1" x14ac:dyDescent="0.2">
      <c r="C19" s="53"/>
      <c r="D19" s="53"/>
      <c r="E19" s="4"/>
    </row>
    <row r="20" spans="1:5" s="47" customFormat="1" ht="15" customHeight="1" x14ac:dyDescent="0.2">
      <c r="A20" s="47" t="s">
        <v>9</v>
      </c>
      <c r="C20" s="50"/>
      <c r="D20" s="50"/>
      <c r="E20" s="4"/>
    </row>
    <row r="21" spans="1:5" s="49" customFormat="1" ht="15" customHeight="1" x14ac:dyDescent="0.2">
      <c r="A21" s="48" t="s">
        <v>10</v>
      </c>
      <c r="C21" s="50">
        <v>0</v>
      </c>
      <c r="D21" s="50">
        <v>0</v>
      </c>
      <c r="E21" s="4"/>
    </row>
    <row r="22" spans="1:5" s="49" customFormat="1" ht="15" customHeight="1" x14ac:dyDescent="0.2">
      <c r="A22" s="48" t="s">
        <v>11</v>
      </c>
      <c r="C22" s="50">
        <v>0</v>
      </c>
      <c r="D22" s="50">
        <v>0</v>
      </c>
      <c r="E22" s="4"/>
    </row>
    <row r="23" spans="1:5" s="49" customFormat="1" ht="15" customHeight="1" x14ac:dyDescent="0.2">
      <c r="A23" s="48" t="s">
        <v>12</v>
      </c>
      <c r="C23" s="50">
        <v>0</v>
      </c>
      <c r="D23" s="50">
        <v>0</v>
      </c>
      <c r="E23" s="4"/>
    </row>
    <row r="24" spans="1:5" s="38" customFormat="1" ht="15" customHeight="1" x14ac:dyDescent="0.2">
      <c r="A24" s="56" t="s">
        <v>13</v>
      </c>
      <c r="B24" s="57"/>
      <c r="C24" s="58">
        <f t="shared" ref="C24:D24" si="1">SUM(C21:C23)</f>
        <v>0</v>
      </c>
      <c r="D24" s="58">
        <f t="shared" si="1"/>
        <v>0</v>
      </c>
      <c r="E24" s="4"/>
    </row>
    <row r="25" spans="1:5" s="49" customFormat="1" ht="15" customHeight="1" x14ac:dyDescent="0.2">
      <c r="A25" s="48" t="s">
        <v>14</v>
      </c>
      <c r="C25" s="50">
        <f>-10.04-0.04</f>
        <v>-10.079999999999998</v>
      </c>
      <c r="D25" s="50">
        <v>-0.3</v>
      </c>
      <c r="E25" s="4"/>
    </row>
    <row r="26" spans="1:5" s="49" customFormat="1" ht="15" customHeight="1" x14ac:dyDescent="0.2">
      <c r="A26" s="48" t="s">
        <v>15</v>
      </c>
      <c r="C26" s="50">
        <v>0</v>
      </c>
      <c r="D26" s="50">
        <v>0</v>
      </c>
      <c r="E26" s="4"/>
    </row>
    <row r="27" spans="1:5" s="49" customFormat="1" ht="15" customHeight="1" x14ac:dyDescent="0.2">
      <c r="A27" s="48" t="s">
        <v>7</v>
      </c>
      <c r="C27" s="50">
        <v>0</v>
      </c>
      <c r="D27" s="50">
        <v>0</v>
      </c>
      <c r="E27" s="4"/>
    </row>
    <row r="28" spans="1:5" s="49" customFormat="1" ht="15" customHeight="1" x14ac:dyDescent="0.2">
      <c r="A28" s="48"/>
      <c r="C28" s="55"/>
      <c r="D28" s="55"/>
      <c r="E28" s="4"/>
    </row>
    <row r="29" spans="1:5" s="11" customFormat="1" ht="15" customHeight="1" x14ac:dyDescent="0.2">
      <c r="A29" s="51" t="s">
        <v>8</v>
      </c>
      <c r="B29" s="51"/>
      <c r="C29" s="52">
        <f t="shared" ref="C29:D29" si="2">SUM(C24:C27)</f>
        <v>-10.079999999999998</v>
      </c>
      <c r="D29" s="52">
        <f t="shared" si="2"/>
        <v>-0.3</v>
      </c>
      <c r="E29" s="4"/>
    </row>
    <row r="30" spans="1:5" s="43" customFormat="1" ht="15" customHeight="1" x14ac:dyDescent="0.2">
      <c r="C30" s="53"/>
      <c r="D30" s="53"/>
      <c r="E30" s="4"/>
    </row>
    <row r="31" spans="1:5" s="47" customFormat="1" ht="15" customHeight="1" x14ac:dyDescent="0.2">
      <c r="A31" s="47" t="s">
        <v>16</v>
      </c>
      <c r="C31" s="54"/>
      <c r="D31" s="54"/>
      <c r="E31" s="4"/>
    </row>
    <row r="32" spans="1:5" s="49" customFormat="1" ht="15" customHeight="1" x14ac:dyDescent="0.2">
      <c r="A32" s="48" t="s">
        <v>17</v>
      </c>
      <c r="C32" s="50">
        <v>0</v>
      </c>
      <c r="D32" s="50">
        <v>0</v>
      </c>
      <c r="E32" s="4"/>
    </row>
    <row r="33" spans="1:5" s="49" customFormat="1" ht="15" customHeight="1" x14ac:dyDescent="0.2">
      <c r="A33" s="48" t="s">
        <v>18</v>
      </c>
      <c r="C33" s="50">
        <v>0</v>
      </c>
      <c r="D33" s="50">
        <v>0</v>
      </c>
      <c r="E33" s="4"/>
    </row>
    <row r="34" spans="1:5" s="49" customFormat="1" ht="15" customHeight="1" x14ac:dyDescent="0.2">
      <c r="A34" s="48" t="s">
        <v>19</v>
      </c>
      <c r="C34" s="55">
        <v>0</v>
      </c>
      <c r="D34" s="55">
        <v>-3.07</v>
      </c>
      <c r="E34" s="4"/>
    </row>
    <row r="35" spans="1:5" s="26" customFormat="1" ht="15" customHeight="1" x14ac:dyDescent="0.2">
      <c r="A35" s="51" t="s">
        <v>8</v>
      </c>
      <c r="B35" s="51"/>
      <c r="C35" s="52">
        <f t="shared" ref="C35:D35" si="3">SUM(C32:C34)</f>
        <v>0</v>
      </c>
      <c r="D35" s="52">
        <f t="shared" si="3"/>
        <v>-3.07</v>
      </c>
      <c r="E35" s="4"/>
    </row>
    <row r="36" spans="1:5" ht="15" customHeight="1" x14ac:dyDescent="0.2">
      <c r="A36" s="43"/>
      <c r="B36" s="43"/>
      <c r="C36" s="53"/>
      <c r="D36" s="53"/>
      <c r="E36" s="4"/>
    </row>
    <row r="37" spans="1:5" s="11" customFormat="1" ht="15" customHeight="1" x14ac:dyDescent="0.2">
      <c r="A37" s="59" t="s">
        <v>20</v>
      </c>
      <c r="B37" s="60"/>
      <c r="C37" s="61">
        <f t="shared" ref="C37:D37" si="4">C18+C29+C35</f>
        <v>-4.3099999999999987</v>
      </c>
      <c r="D37" s="61">
        <f t="shared" si="4"/>
        <v>13.93</v>
      </c>
      <c r="E37" s="4"/>
    </row>
    <row r="38" spans="1:5" s="29" customFormat="1" ht="15" customHeight="1" x14ac:dyDescent="0.2">
      <c r="A38" s="62"/>
      <c r="B38" s="62"/>
      <c r="C38" s="63"/>
      <c r="D38" s="63"/>
      <c r="E38" s="4"/>
    </row>
    <row r="39" spans="1:5" s="33" customFormat="1" ht="15" customHeight="1" x14ac:dyDescent="0.2">
      <c r="A39" s="64" t="s">
        <v>21</v>
      </c>
      <c r="B39" s="62"/>
      <c r="C39" s="65">
        <v>0</v>
      </c>
      <c r="D39" s="65">
        <v>0</v>
      </c>
      <c r="E39" s="4"/>
    </row>
    <row r="40" spans="1:5" s="43" customFormat="1" ht="15" customHeight="1" x14ac:dyDescent="0.2">
      <c r="C40" s="53"/>
      <c r="D40" s="53"/>
      <c r="E40" s="4"/>
    </row>
    <row r="41" spans="1:5" s="33" customFormat="1" ht="15" customHeight="1" x14ac:dyDescent="0.2">
      <c r="A41" s="51" t="s">
        <v>22</v>
      </c>
      <c r="B41" s="51"/>
      <c r="C41" s="52">
        <f t="shared" ref="C41:D41" si="5">C9+C37+C39</f>
        <v>37.110000000000014</v>
      </c>
      <c r="D41" s="52">
        <f t="shared" si="5"/>
        <v>51.040000000000013</v>
      </c>
      <c r="E41" s="4"/>
    </row>
    <row r="43" spans="1:5" ht="15.95" customHeight="1" x14ac:dyDescent="0.25">
      <c r="A43" s="66"/>
    </row>
    <row r="44" spans="1:5" x14ac:dyDescent="0.25">
      <c r="A44" s="67"/>
    </row>
    <row r="45" spans="1:5" x14ac:dyDescent="0.25">
      <c r="A45" s="68"/>
    </row>
    <row r="46" spans="1:5" x14ac:dyDescent="0.25">
      <c r="A46" s="69"/>
    </row>
  </sheetData>
  <mergeCells count="4">
    <mergeCell ref="A1:B1"/>
    <mergeCell ref="A2:B2"/>
    <mergeCell ref="A4:D4"/>
    <mergeCell ref="A3:D3"/>
  </mergeCells>
  <phoneticPr fontId="18" type="noConversion"/>
  <printOptions horizontalCentered="1"/>
  <pageMargins left="0.70866141732283472" right="0.70866141732283472" top="1.1811023622047245" bottom="0.59055118110236227" header="0.59055118110236227" footer="0.31496062992125984"/>
  <pageSetup paperSize="9" scale="89" orientation="portrait" r:id="rId1"/>
  <headerFooter>
    <oddFooter>&amp;C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99C661-4A62-44CF-B8F9-F7591629A5F8}"/>
</file>

<file path=customXml/itemProps2.xml><?xml version="1.0" encoding="utf-8"?>
<ds:datastoreItem xmlns:ds="http://schemas.openxmlformats.org/officeDocument/2006/customXml" ds:itemID="{D273A7FA-965F-407C-A6CC-7D24B0A8CFDF}"/>
</file>

<file path=customXml/itemProps3.xml><?xml version="1.0" encoding="utf-8"?>
<ds:datastoreItem xmlns:ds="http://schemas.openxmlformats.org/officeDocument/2006/customXml" ds:itemID="{8FEB9C1D-362F-4018-9304-1F1F24777A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ICESP-CGs OP 88700_701</vt:lpstr>
      <vt:lpstr>BALANÇO</vt:lpstr>
      <vt:lpstr>DRE</vt:lpstr>
      <vt:lpstr>BALANÇO NOP</vt:lpstr>
      <vt:lpstr>DRE NOP</vt:lpstr>
      <vt:lpstr>DFC</vt:lpstr>
      <vt:lpstr>CONCILIAÇÃO</vt:lpstr>
      <vt:lpstr>DFC NOP</vt:lpstr>
      <vt:lpstr>CONCILIAÇÃO!Area_de_impressao</vt:lpstr>
      <vt:lpstr>DFC!Area_de_impressao</vt:lpstr>
      <vt:lpstr>'DFC NOP'!Area_de_impressao</vt:lpstr>
      <vt:lpstr>DRE!Area_de_impressao</vt:lpstr>
      <vt:lpstr>'DRE NOP'!Area_de_impressao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2026-03-25T12:20:58Z</cp:lastPrinted>
  <dcterms:created xsi:type="dcterms:W3CDTF">2018-09-18T19:31:35Z</dcterms:created>
  <dcterms:modified xsi:type="dcterms:W3CDTF">2026-03-31T12:25:42Z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