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Prestações de Contas Mensais\"/>
    </mc:Choice>
  </mc:AlternateContent>
  <xr:revisionPtr revIDLastSave="0" documentId="13_ncr:1_{8A7F9815-4350-4FA9-82A2-A9164CCFA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ÇO" sheetId="13" r:id="rId1"/>
    <sheet name="DRE" sheetId="14" r:id="rId2"/>
    <sheet name="DFC " sheetId="2" r:id="rId3"/>
    <sheet name="ICESP-CGs OP 88700_701" sheetId="11" state="hidden" r:id="rId4"/>
    <sheet name="CONCILIAÇÃO" sheetId="12" r:id="rId5"/>
  </sheets>
  <externalReferences>
    <externalReference r:id="rId6"/>
  </externalReferences>
  <definedNames>
    <definedName name="_xlnm._FilterDatabase" localSheetId="0" hidden="1">BALANÇO!$A$10:$B$39</definedName>
    <definedName name="_xlnm._FilterDatabase" localSheetId="1" hidden="1">DRE!$A$11:$B$36</definedName>
    <definedName name="A" localSheetId="2">#REF!</definedName>
    <definedName name="A" localSheetId="3">#REF!</definedName>
    <definedName name="A">#REF!</definedName>
    <definedName name="AAAAAAAAAAA" localSheetId="2">#REF!</definedName>
    <definedName name="AAAAAAAAAAA" localSheetId="3">#REF!</definedName>
    <definedName name="AAAAAAAAAAA">#REF!</definedName>
    <definedName name="_xlnm.Print_Area" localSheetId="0">BALANÇO!$A$1:$M$39</definedName>
    <definedName name="_xlnm.Print_Area" localSheetId="4">CONCILIAÇÃO!$A$1:$C$21</definedName>
    <definedName name="_xlnm.Print_Area" localSheetId="2">'DFC '!$A$1:$C$43</definedName>
    <definedName name="_xlnm.Print_Area" localSheetId="1">DRE!$A$1:$N$44</definedName>
    <definedName name="_xlnm.Print_Area" localSheetId="3">'ICESP-CGs OP 88700_701'!$A$1:$Q$40</definedName>
    <definedName name="B" localSheetId="2">#REF!</definedName>
    <definedName name="B" localSheetId="3">#REF!</definedName>
    <definedName name="B">#REF!</definedName>
    <definedName name="b110000000000">#REF!</definedName>
    <definedName name="bbbbbbbbbbbbbbb" localSheetId="2">#REF!</definedName>
    <definedName name="bbbbbbbbbbbbbbb" localSheetId="3">#REF!</definedName>
    <definedName name="bbbbbbbbbbbbbbb">#REF!</definedName>
    <definedName name="CONSOL_HIERARQUIZADO_HCOP" localSheetId="2">#REF!</definedName>
    <definedName name="CONSOL_HIERARQUIZADO_HCOP" localSheetId="3">#REF!</definedName>
    <definedName name="CONSOL_HIERARQUIZADO_HCOP">#REF!</definedName>
    <definedName name="CONSOLIDADO" localSheetId="2">#REF!</definedName>
    <definedName name="CONSOLIDADO" localSheetId="3">#REF!</definedName>
    <definedName name="CONSOLIDADO">#REF!</definedName>
    <definedName name="CRIS" localSheetId="2">#REF!</definedName>
    <definedName name="CRIS" localSheetId="3">#REF!</definedName>
    <definedName name="CRIS">#REF!</definedName>
    <definedName name="E" localSheetId="2">#REF!</definedName>
    <definedName name="E" localSheetId="3">#REF!</definedName>
    <definedName name="E">#REF!</definedName>
    <definedName name="e_consolidado_hier_completa" localSheetId="2">#REF!</definedName>
    <definedName name="e_consolidado_hier_completa" localSheetId="3">#REF!</definedName>
    <definedName name="e_consolidado_hier_completa">#REF!</definedName>
    <definedName name="e_consolidado_julho07_hier_completa" localSheetId="2">#REF!</definedName>
    <definedName name="e_consolidado_julho07_hier_completa" localSheetId="3">#REF!</definedName>
    <definedName name="e_consolidado_julho07_hier_completa">#REF!</definedName>
    <definedName name="e_saldo_total_julh07_hier_completa" localSheetId="2">#REF!</definedName>
    <definedName name="e_saldo_total_julh07_hier_completa" localSheetId="3">#REF!</definedName>
    <definedName name="e_saldo_total_julh07_hier_completa">#REF!</definedName>
    <definedName name="F" localSheetId="2">#REF!</definedName>
    <definedName name="F" localSheetId="3">#REF!</definedName>
    <definedName name="F">#REF!</definedName>
    <definedName name="FFFFFFF" localSheetId="2">#REF!</definedName>
    <definedName name="FFFFFFF" localSheetId="3">#REF!</definedName>
    <definedName name="FFFFFFF">#REF!</definedName>
    <definedName name="FFFFFFFFFFFFFFFFFF" localSheetId="2">#REF!</definedName>
    <definedName name="FFFFFFFFFFFFFFFFFF" localSheetId="3">#REF!</definedName>
    <definedName name="FFFFFFFFFFFFFFFFFF">#REF!</definedName>
    <definedName name="fppfpfpfp" localSheetId="2">#REF!</definedName>
    <definedName name="fppfpfpfp" localSheetId="3">#REF!</definedName>
    <definedName name="fppfpfpfp">#REF!</definedName>
    <definedName name="ggg" localSheetId="2">#REF!</definedName>
    <definedName name="ggg" localSheetId="3">#REF!</definedName>
    <definedName name="ggg">#REF!</definedName>
    <definedName name="GR" localSheetId="2">#REF!</definedName>
    <definedName name="GR" localSheetId="3">#REF!</definedName>
    <definedName name="GR">#REF!</definedName>
    <definedName name="ICESP_DFC___CONSOL_HIERAR" localSheetId="2">#REF!</definedName>
    <definedName name="ICESP_DFC___CONSOL_HIERAR" localSheetId="3">#REF!</definedName>
    <definedName name="ICESP_DFC___CONSOL_HIERAR">#REF!</definedName>
    <definedName name="já" localSheetId="2">#REF!</definedName>
    <definedName name="já" localSheetId="3">#REF!</definedName>
    <definedName name="já">#REF!</definedName>
    <definedName name="jjjjjjjjjjjjjjjjjjjjj" localSheetId="2">#REF!</definedName>
    <definedName name="jjjjjjjjjjjjjjjjjjjjj" localSheetId="3">#REF!</definedName>
    <definedName name="jjjjjjjjjjjjjjjjjjjjj">#REF!</definedName>
    <definedName name="k" localSheetId="2">#REF!</definedName>
    <definedName name="k" localSheetId="3">#REF!</definedName>
    <definedName name="k">#REF!</definedName>
    <definedName name="LDLDLDLDLD" localSheetId="2">#REF!</definedName>
    <definedName name="LDLDLDLDLD" localSheetId="3">#REF!</definedName>
    <definedName name="LDLDLDLDLD">#REF!</definedName>
    <definedName name="LL" localSheetId="2">#REF!</definedName>
    <definedName name="LL" localSheetId="3">#REF!</definedName>
    <definedName name="LL">#REF!</definedName>
    <definedName name="mmmm" localSheetId="2">#REF!</definedName>
    <definedName name="mmmm" localSheetId="3">#REF!</definedName>
    <definedName name="mmmm">#REF!</definedName>
    <definedName name="N___Consolidado_ICESP_HIER" localSheetId="2">#REF!</definedName>
    <definedName name="N___Consolidado_ICESP_HIER" localSheetId="3">#REF!</definedName>
    <definedName name="N___Consolidado_ICESP_HIER">#REF!</definedName>
    <definedName name="o" localSheetId="2">#REF!</definedName>
    <definedName name="o" localSheetId="3">#REF!</definedName>
    <definedName name="o">#REF!</definedName>
    <definedName name="tb" localSheetId="2">#REF!</definedName>
    <definedName name="tb" localSheetId="3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2">#REF!</definedName>
    <definedName name="z" localSheetId="3">#REF!</definedName>
    <definedName name="z">#REF!</definedName>
    <definedName name="ZZ_DISTR_AIH_CONTR_DEZ2005" localSheetId="2">#REF!</definedName>
    <definedName name="ZZ_DISTR_AIH_CONTR_DEZ2005" localSheetId="3">#REF!</definedName>
    <definedName name="ZZ_DISTR_AIH_CONTR_DEZ2005">#REF!</definedName>
    <definedName name="ZZ_DISTR_AIH_CONTR_JAN2006" localSheetId="2">#REF!</definedName>
    <definedName name="ZZ_DISTR_AIH_CONTR_JAN2006" localSheetId="3">#REF!</definedName>
    <definedName name="ZZ_DISTR_AIH_CONTR_JAN2006">#REF!</definedName>
    <definedName name="ZZ_DISTR_AMB_CONTR_DEZ2005" localSheetId="2">#REF!</definedName>
    <definedName name="ZZ_DISTR_AMB_CONTR_DEZ2005" localSheetId="3">#REF!</definedName>
    <definedName name="ZZ_DISTR_AMB_CONTR_DEZ2005">#REF!</definedName>
    <definedName name="ZZ_DISTR_AMB_CONTR_JAN2006" localSheetId="2">#REF!</definedName>
    <definedName name="ZZ_DISTR_AMB_CONTR_JAN2006" localSheetId="3">#REF!</definedName>
    <definedName name="ZZ_DISTR_AMB_CONTR_JAN2006">#REF!</definedName>
    <definedName name="ZZ_DISTR_CONTR_AMB_JAN2006_Sem_coincidentes_ZZ_DISTR_AMB_CONTR_J" localSheetId="2">#REF!</definedName>
    <definedName name="ZZ_DISTR_CONTR_AMB_JAN2006_Sem_coincidentes_ZZ_DISTR_AMB_CONTR_J" localSheetId="3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4" l="1"/>
  <c r="N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N36" i="14"/>
  <c r="N35" i="14"/>
  <c r="N34" i="14"/>
  <c r="N33" i="14"/>
  <c r="N32" i="14"/>
  <c r="N31" i="14"/>
  <c r="N30" i="14"/>
  <c r="N29" i="14"/>
  <c r="N28" i="14"/>
  <c r="N27" i="14"/>
  <c r="N26" i="14"/>
  <c r="N19" i="14" s="1"/>
  <c r="M26" i="14"/>
  <c r="L26" i="14"/>
  <c r="K26" i="14"/>
  <c r="J26" i="14"/>
  <c r="I26" i="14"/>
  <c r="H26" i="14"/>
  <c r="G26" i="14"/>
  <c r="G19" i="14" s="1"/>
  <c r="G38" i="14" s="1"/>
  <c r="G44" i="14" s="1"/>
  <c r="G47" i="14" s="1"/>
  <c r="F26" i="14"/>
  <c r="F19" i="14" s="1"/>
  <c r="F38" i="14" s="1"/>
  <c r="F44" i="14" s="1"/>
  <c r="F47" i="14" s="1"/>
  <c r="E26" i="14"/>
  <c r="E19" i="14" s="1"/>
  <c r="E38" i="14" s="1"/>
  <c r="E44" i="14" s="1"/>
  <c r="D26" i="14"/>
  <c r="D19" i="14" s="1"/>
  <c r="D38" i="14" s="1"/>
  <c r="D44" i="14" s="1"/>
  <c r="C26" i="14"/>
  <c r="C19" i="14" s="1"/>
  <c r="C38" i="14" s="1"/>
  <c r="C44" i="14" s="1"/>
  <c r="B26" i="14"/>
  <c r="B19" i="14" s="1"/>
  <c r="N25" i="14"/>
  <c r="N24" i="14"/>
  <c r="N23" i="14"/>
  <c r="N22" i="14"/>
  <c r="N21" i="14"/>
  <c r="M19" i="14"/>
  <c r="L19" i="14"/>
  <c r="L38" i="14" s="1"/>
  <c r="L44" i="14" s="1"/>
  <c r="K19" i="14"/>
  <c r="K38" i="14" s="1"/>
  <c r="K44" i="14" s="1"/>
  <c r="J19" i="14"/>
  <c r="I19" i="14"/>
  <c r="I38" i="14" s="1"/>
  <c r="I44" i="14" s="1"/>
  <c r="H19" i="14"/>
  <c r="H38" i="14" s="1"/>
  <c r="H44" i="14" s="1"/>
  <c r="N17" i="14"/>
  <c r="N16" i="14"/>
  <c r="N15" i="14"/>
  <c r="N14" i="14"/>
  <c r="N13" i="14"/>
  <c r="N12" i="14"/>
  <c r="M12" i="14"/>
  <c r="M38" i="14" s="1"/>
  <c r="M44" i="14" s="1"/>
  <c r="L12" i="14"/>
  <c r="K12" i="14"/>
  <c r="J12" i="14"/>
  <c r="J38" i="14" s="1"/>
  <c r="J44" i="14" s="1"/>
  <c r="I12" i="14"/>
  <c r="H12" i="14"/>
  <c r="G12" i="14"/>
  <c r="F12" i="14"/>
  <c r="E12" i="14"/>
  <c r="D12" i="14"/>
  <c r="C12" i="14"/>
  <c r="B12" i="14"/>
  <c r="M37" i="13"/>
  <c r="L37" i="13"/>
  <c r="K37" i="13"/>
  <c r="J37" i="13"/>
  <c r="I37" i="13"/>
  <c r="H37" i="13"/>
  <c r="H25" i="13" s="1"/>
  <c r="G37" i="13"/>
  <c r="F37" i="13"/>
  <c r="E37" i="13"/>
  <c r="D37" i="13"/>
  <c r="D25" i="13" s="1"/>
  <c r="C37" i="13"/>
  <c r="M34" i="13"/>
  <c r="L34" i="13"/>
  <c r="K34" i="13"/>
  <c r="J34" i="13"/>
  <c r="I34" i="13"/>
  <c r="H34" i="13"/>
  <c r="G34" i="13"/>
  <c r="F34" i="13"/>
  <c r="E34" i="13"/>
  <c r="E25" i="13" s="1"/>
  <c r="D34" i="13"/>
  <c r="C34" i="13"/>
  <c r="B34" i="13"/>
  <c r="M26" i="13"/>
  <c r="L26" i="13"/>
  <c r="K26" i="13"/>
  <c r="J26" i="13"/>
  <c r="I26" i="13"/>
  <c r="I25" i="13" s="1"/>
  <c r="H26" i="13"/>
  <c r="G26" i="13"/>
  <c r="F26" i="13"/>
  <c r="F25" i="13" s="1"/>
  <c r="E26" i="13"/>
  <c r="D26" i="13"/>
  <c r="C26" i="13"/>
  <c r="C25" i="13" s="1"/>
  <c r="B26" i="13"/>
  <c r="M25" i="13"/>
  <c r="L25" i="13"/>
  <c r="K25" i="13"/>
  <c r="J25" i="13"/>
  <c r="G25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M13" i="13"/>
  <c r="L13" i="13"/>
  <c r="K13" i="13"/>
  <c r="J13" i="13"/>
  <c r="I13" i="13"/>
  <c r="H13" i="13"/>
  <c r="G13" i="13"/>
  <c r="F13" i="13"/>
  <c r="E13" i="13"/>
  <c r="E12" i="13" s="1"/>
  <c r="D13" i="13"/>
  <c r="D12" i="13" s="1"/>
  <c r="C13" i="13"/>
  <c r="B13" i="13"/>
  <c r="M12" i="13"/>
  <c r="L12" i="13"/>
  <c r="K12" i="13"/>
  <c r="J12" i="13"/>
  <c r="I12" i="13"/>
  <c r="H12" i="13"/>
  <c r="G12" i="13"/>
  <c r="F12" i="13"/>
  <c r="C12" i="13"/>
  <c r="B12" i="13"/>
  <c r="B38" i="14" l="1"/>
  <c r="B44" i="14" s="1"/>
  <c r="B39" i="13" s="1"/>
  <c r="B37" i="13" s="1"/>
  <c r="B25" i="13" s="1"/>
  <c r="N38" i="14"/>
  <c r="N44" i="14" s="1"/>
  <c r="C21" i="12" l="1"/>
  <c r="C30" i="2"/>
  <c r="C37" i="2" l="1"/>
  <c r="C27" i="2"/>
  <c r="C31" i="2" s="1"/>
  <c r="C21" i="2"/>
  <c r="C39" i="2" l="1"/>
  <c r="C32" i="11" l="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  <c r="C43" i="2" l="1"/>
</calcChain>
</file>

<file path=xl/sharedStrings.xml><?xml version="1.0" encoding="utf-8"?>
<sst xmlns="http://schemas.openxmlformats.org/spreadsheetml/2006/main" count="170" uniqueCount="125">
  <si>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</si>
  <si>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</si>
  <si>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</si>
  <si>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</si>
  <si>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</si>
  <si>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</si>
  <si>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</si>
  <si>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</si>
  <si>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</si>
  <si>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</si>
  <si>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</si>
  <si>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</si>
  <si>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</si>
  <si>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</si>
  <si>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</si>
  <si>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</si>
  <si>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</si>
  <si>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</si>
  <si>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</si>
  <si>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</si>
  <si>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</si>
  <si>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</si>
  <si>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</si>
  <si>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</si>
  <si>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</si>
  <si>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</si>
  <si>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</si>
  <si>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</si>
  <si>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</si>
  <si>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</si>
  <si>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</si>
  <si>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</si>
  <si>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</si>
  <si>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</si>
  <si>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</si>
  <si>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</si>
  <si>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</si>
  <si>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</si>
  <si>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</si>
  <si>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</si>
  <si>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</si>
  <si>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</si>
  <si>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</si>
  <si>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</si>
  <si>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Subtotal RH*</t>
  </si>
  <si>
    <t>CHEQUES A COMPENSAR</t>
  </si>
  <si>
    <t>AJUSTES BANCÁRIOS A EFETUAR EM PERÍODOS SEGUINTES</t>
  </si>
  <si>
    <t>PAGAMENTOS REALIZADOS PELA CONTA BANCÁRIA CENTRAL DA FFM PENDENTES DE ALOCAÇÃO NA CONTA BANCÁRIA DO CONTRATO</t>
  </si>
  <si>
    <t>* CGs 88710 , 88711, 88712, 88713, 88714</t>
  </si>
  <si>
    <t>INSTITUTO DO CÂNCER DO ESTADO DE SÃO PAULO - ICESP</t>
  </si>
  <si>
    <t>CONTRATO DE GESTÃO N.º 01/2022</t>
  </si>
  <si>
    <t>CONCILIAÇÃO BANCÁRIA (R$ MIL)</t>
  </si>
  <si>
    <t>'</t>
  </si>
  <si>
    <t>FLUXOS DE CAIXA DE FEVEREIRO/2026 (R$ mil)</t>
  </si>
  <si>
    <t>ANO V - FEV/2026 A JAN/2027</t>
  </si>
  <si>
    <t>ANO V - FEV/2026 A FEV/2027</t>
  </si>
  <si>
    <t xml:space="preserve"> CENTROS DE GERENCIAMENTO OPERACIONAIS</t>
  </si>
  <si>
    <t>BALANÇO PATRIMONIAL EM 28/02/2026 (EM R$)</t>
  </si>
  <si>
    <t>SD 28/02/2026</t>
  </si>
  <si>
    <t>SD 31/03/2026</t>
  </si>
  <si>
    <t>SD 30/04/2026</t>
  </si>
  <si>
    <t>SD 31/05/2026</t>
  </si>
  <si>
    <t>SD 30/06/2026</t>
  </si>
  <si>
    <t>SD 31/07/2026</t>
  </si>
  <si>
    <t>SD 31/08/2026</t>
  </si>
  <si>
    <t>SD 30/09/2026</t>
  </si>
  <si>
    <t>SD 31/10/2026</t>
  </si>
  <si>
    <t>SD 30/11/2026</t>
  </si>
  <si>
    <t>SD 31/12/2026</t>
  </si>
  <si>
    <t>SD 31/01/2027</t>
  </si>
  <si>
    <t>ATIVO</t>
  </si>
  <si>
    <t>CIRCULANTE</t>
  </si>
  <si>
    <t>CAIXA</t>
  </si>
  <si>
    <t>SALDOS EM CONTAS BANCÁRIAS</t>
  </si>
  <si>
    <t>APLICAÇÕES FINANCEIRAS</t>
  </si>
  <si>
    <t>CONTAS A RECEBER</t>
  </si>
  <si>
    <t>ESTOQUES</t>
  </si>
  <si>
    <t>DESPESAS ANTECIPADAS</t>
  </si>
  <si>
    <t>OUTROS CRÉDITOS</t>
  </si>
  <si>
    <t>ATIVO NÃO CIRCULANTE</t>
  </si>
  <si>
    <t>DEPÓSITOS RECURSAIS TRABALHISTAS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</si>
  <si>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</si>
  <si>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</si>
  <si>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</si>
  <si>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</si>
  <si>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</si>
  <si>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</si>
  <si>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RECEITAS DIFERIDAS</t>
  </si>
  <si>
    <t>SALDO CREDOR DE REPASSES</t>
  </si>
  <si>
    <t>OUTRAS OBRIGAÇÕES</t>
  </si>
  <si>
    <t>PASSIVO NÃO CIRCULANTE</t>
  </si>
  <si>
    <t>PROVISÃO PARA RISCOS FISCAIS, TRABALHISTAS E CÍVEIS</t>
  </si>
  <si>
    <t>PATRIMÔNIO LÍQUIDO</t>
  </si>
  <si>
    <t>RESULTADO ACUMULADO</t>
  </si>
  <si>
    <t>RESULTADO DO PERÍODO</t>
  </si>
  <si>
    <t>DEMONSTRAÇÃO DOS RESULTADOS EM FEVEREIRO/26 (EM R$)</t>
  </si>
  <si>
    <t>(*)</t>
  </si>
  <si>
    <t>RECEITAS OPERACIONAIS</t>
  </si>
  <si>
    <t>CONTRATO DE GESTÃO Nº 01/2022</t>
  </si>
  <si>
    <t>REPASSE MEDICAMENTOS - MS</t>
  </si>
  <si>
    <t>DOAÇÕES</t>
  </si>
  <si>
    <t>SUBVENÇÕES INVESTIMENTOS</t>
  </si>
  <si>
    <t>OUTRAS RECEITAS</t>
  </si>
  <si>
    <t>DESPESAS OPERACIONAIS</t>
  </si>
  <si>
    <t>PESSOAL</t>
  </si>
  <si>
    <t>SALÁRIOS</t>
  </si>
  <si>
    <t>BENEFÍCIOS</t>
  </si>
  <si>
    <t>PROVISÕES PARA FÉRIAS</t>
  </si>
  <si>
    <t>ENCARGOS SOCIAIS</t>
  </si>
  <si>
    <t>PROVISÕES PARA 13º SALÁRIO</t>
  </si>
  <si>
    <t>TOTAL PESSOAL</t>
  </si>
  <si>
    <t>MATERIAIS PARA CONSUMO</t>
  </si>
  <si>
    <t>SERVIÇOS PROFISSIONAIS</t>
  </si>
  <si>
    <t xml:space="preserve">REPASSES HCFMUSP - SERV. PRESTADOS </t>
  </si>
  <si>
    <t>UTILIDADES E SERVIÇOS</t>
  </si>
  <si>
    <t>ALUGUÉIS DE EQUIPAMENTOS E IMÓVEIS</t>
  </si>
  <si>
    <t>PERDAS ESTIMADAS CRÉDITO LIQ DUVIDOSA</t>
  </si>
  <si>
    <t>PROVISÕES PARA RISCOS TRABALHISTAS</t>
  </si>
  <si>
    <t>DEPRECIAÇÕES E AMORTIZAÇÕES</t>
  </si>
  <si>
    <t>RESULTADO NA BAIXA DE IMOBILIZADO</t>
  </si>
  <si>
    <t>OUTRAS DESPESAS</t>
  </si>
  <si>
    <t>RESULTADO OPERACIONAL</t>
  </si>
  <si>
    <t>RESULTADOS FINANCEIROS LÍQUIDOS</t>
  </si>
  <si>
    <t>RECEITAS FINANCEIRAS</t>
  </si>
  <si>
    <t>DESPESAS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</si>
</sst>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rgb="FF548235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8"/>
      <color indexed="8"/>
      <name val="Verdana"/>
      <family val="2"/>
    </font>
    <font>
      <sz val="10"/>
      <color indexed="8"/>
      <name val="MS Sans Serif"/>
    </font>
    <font>
      <sz val="12"/>
      <color rgb="FF548235"/>
      <name val="Verdana"/>
      <family val="2"/>
    </font>
    <font>
      <b/>
      <sz val="8"/>
      <color indexed="8"/>
      <name val="Verdana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13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medium">
        <color theme="9" tint="-0.249977111117893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</borders>
  <cellStyleXfs count="6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8" fillId="0" borderId="0">
      <alignment vertical="top"/>
    </xf>
    <xf numFmtId="43" fontId="38" fillId="0" borderId="0" applyFont="0" applyFill="0" applyBorder="0" applyAlignment="0" applyProtection="0"/>
    <xf numFmtId="166" fontId="28" fillId="0" borderId="0" applyFont="0" applyFill="0" applyBorder="0" applyAlignment="0" applyProtection="0">
      <alignment vertical="top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0" fontId="23" fillId="0" borderId="4" xfId="0" applyFont="1" applyBorder="1" applyAlignment="1">
      <alignment horizontal="left" vertical="center" indent="2"/>
    </xf>
    <xf numFmtId="0" fontId="22" fillId="5" borderId="4" xfId="0" applyFont="1" applyFill="1" applyBorder="1" applyAlignment="1">
      <alignment horizontal="left" vertical="center" indent="2"/>
    </xf>
    <xf numFmtId="164" fontId="22" fillId="5" borderId="5" xfId="0" applyNumberFormat="1" applyFont="1" applyFill="1" applyBorder="1" applyAlignment="1">
      <alignment vertical="center"/>
    </xf>
    <xf numFmtId="0" fontId="24" fillId="6" borderId="4" xfId="0" applyFont="1" applyFill="1" applyBorder="1" applyAlignment="1">
      <alignment horizontal="left" vertical="center" indent="3"/>
    </xf>
    <xf numFmtId="165" fontId="24" fillId="6" borderId="5" xfId="0" applyNumberFormat="1" applyFont="1" applyFill="1" applyBorder="1" applyAlignment="1">
      <alignment vertical="center"/>
    </xf>
    <xf numFmtId="165" fontId="22" fillId="5" borderId="5" xfId="0" applyNumberFormat="1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2" fillId="6" borderId="4" xfId="0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164" fontId="23" fillId="0" borderId="5" xfId="0" applyNumberFormat="1" applyFont="1" applyBorder="1" applyAlignment="1">
      <alignment vertical="center"/>
    </xf>
    <xf numFmtId="0" fontId="21" fillId="0" borderId="9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8" fontId="22" fillId="0" borderId="10" xfId="0" applyNumberFormat="1" applyFont="1" applyBorder="1" applyAlignment="1">
      <alignment vertical="center"/>
    </xf>
    <xf numFmtId="0" fontId="21" fillId="0" borderId="1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164" fontId="27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23" fillId="0" borderId="11" xfId="0" applyNumberFormat="1" applyFont="1" applyBorder="1" applyAlignment="1">
      <alignment vertical="center"/>
    </xf>
    <xf numFmtId="165" fontId="23" fillId="0" borderId="11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38" fontId="30" fillId="0" borderId="2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8" xfId="0" applyFont="1" applyBorder="1" applyAlignment="1">
      <alignment horizontal="left" vertical="center" indent="2"/>
    </xf>
    <xf numFmtId="3" fontId="33" fillId="0" borderId="8" xfId="0" applyNumberFormat="1" applyFont="1" applyBorder="1" applyAlignment="1">
      <alignment vertical="center"/>
    </xf>
    <xf numFmtId="0" fontId="33" fillId="0" borderId="4" xfId="0" applyFont="1" applyBorder="1" applyAlignment="1">
      <alignment horizontal="left" vertical="center" wrapText="1" indent="3"/>
    </xf>
    <xf numFmtId="3" fontId="33" fillId="0" borderId="5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 indent="2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0" fillId="7" borderId="6" xfId="0" applyFont="1" applyFill="1" applyBorder="1" applyAlignment="1">
      <alignment vertical="center"/>
    </xf>
    <xf numFmtId="0" fontId="30" fillId="7" borderId="0" xfId="0" applyFont="1" applyFill="1" applyAlignment="1">
      <alignment vertical="center"/>
    </xf>
    <xf numFmtId="164" fontId="30" fillId="7" borderId="7" xfId="0" applyNumberFormat="1" applyFont="1" applyFill="1" applyBorder="1" applyAlignment="1">
      <alignment vertical="center"/>
    </xf>
    <xf numFmtId="0" fontId="0" fillId="0" borderId="0" xfId="0" quotePrefix="1" applyAlignment="1">
      <alignment vertical="center"/>
    </xf>
    <xf numFmtId="165" fontId="23" fillId="0" borderId="5" xfId="0" applyNumberFormat="1" applyFont="1" applyBorder="1" applyAlignment="1">
      <alignment vertical="center"/>
    </xf>
    <xf numFmtId="0" fontId="37" fillId="0" borderId="0" xfId="3" applyFont="1" applyAlignment="1">
      <alignment vertical="center"/>
    </xf>
    <xf numFmtId="43" fontId="37" fillId="0" borderId="0" xfId="4" applyFont="1" applyFill="1" applyBorder="1" applyAlignment="1" applyProtection="1">
      <alignment horizontal="right" vertical="center"/>
    </xf>
    <xf numFmtId="0" fontId="39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4" fontId="29" fillId="0" borderId="0" xfId="3" applyNumberFormat="1" applyFont="1" applyAlignment="1">
      <alignment horizontal="center" vertical="center"/>
    </xf>
    <xf numFmtId="43" fontId="40" fillId="0" borderId="0" xfId="4" applyFont="1" applyAlignment="1">
      <alignment horizontal="right" vertical="center"/>
    </xf>
    <xf numFmtId="4" fontId="37" fillId="0" borderId="0" xfId="4" applyNumberFormat="1" applyFont="1" applyFill="1" applyAlignment="1">
      <alignment horizontal="right" vertical="center"/>
    </xf>
    <xf numFmtId="4" fontId="37" fillId="0" borderId="0" xfId="3" applyNumberFormat="1" applyFont="1" applyAlignment="1">
      <alignment vertical="center"/>
    </xf>
    <xf numFmtId="0" fontId="40" fillId="0" borderId="0" xfId="3" applyFont="1" applyAlignment="1">
      <alignment horizontal="center" vertical="center"/>
    </xf>
    <xf numFmtId="0" fontId="41" fillId="8" borderId="0" xfId="3" applyFont="1" applyFill="1" applyAlignment="1">
      <alignment horizontal="right" vertical="center"/>
    </xf>
    <xf numFmtId="0" fontId="41" fillId="8" borderId="0" xfId="3" applyFont="1" applyFill="1" applyAlignment="1">
      <alignment horizontal="center" vertical="center"/>
    </xf>
    <xf numFmtId="0" fontId="42" fillId="9" borderId="0" xfId="3" applyFont="1" applyFill="1" applyAlignment="1">
      <alignment vertical="center"/>
    </xf>
    <xf numFmtId="3" fontId="42" fillId="9" borderId="0" xfId="4" applyNumberFormat="1" applyFont="1" applyFill="1" applyAlignment="1">
      <alignment horizontal="right" vertical="center"/>
    </xf>
    <xf numFmtId="0" fontId="42" fillId="10" borderId="0" xfId="3" applyFont="1" applyFill="1" applyAlignment="1">
      <alignment vertical="center"/>
    </xf>
    <xf numFmtId="3" fontId="42" fillId="10" borderId="0" xfId="4" applyNumberFormat="1" applyFont="1" applyFill="1" applyAlignment="1">
      <alignment horizontal="right" vertical="center"/>
    </xf>
    <xf numFmtId="0" fontId="43" fillId="0" borderId="0" xfId="3" applyFont="1" applyAlignment="1">
      <alignment horizontal="left" vertical="center" indent="1"/>
    </xf>
    <xf numFmtId="3" fontId="43" fillId="0" borderId="0" xfId="4" applyNumberFormat="1" applyFont="1" applyFill="1" applyAlignment="1">
      <alignment horizontal="right" vertical="center"/>
    </xf>
    <xf numFmtId="166" fontId="43" fillId="0" borderId="0" xfId="5" applyFont="1" applyFill="1" applyAlignment="1">
      <alignment horizontal="right" vertical="center"/>
    </xf>
    <xf numFmtId="4" fontId="44" fillId="0" borderId="0" xfId="3" applyNumberFormat="1" applyFont="1">
      <alignment vertical="top"/>
    </xf>
    <xf numFmtId="166" fontId="37" fillId="0" borderId="0" xfId="5" applyFont="1" applyAlignment="1">
      <alignment vertical="center"/>
    </xf>
    <xf numFmtId="166" fontId="37" fillId="0" borderId="0" xfId="5" applyFont="1" applyFill="1" applyAlignment="1">
      <alignment vertical="center"/>
    </xf>
    <xf numFmtId="17" fontId="41" fillId="8" borderId="0" xfId="3" applyNumberFormat="1" applyFont="1" applyFill="1" applyAlignment="1">
      <alignment horizontal="right" vertical="center"/>
    </xf>
    <xf numFmtId="3" fontId="43" fillId="0" borderId="0" xfId="3" applyNumberFormat="1" applyFont="1" applyAlignment="1">
      <alignment vertical="center"/>
    </xf>
    <xf numFmtId="3" fontId="43" fillId="0" borderId="0" xfId="4" applyNumberFormat="1" applyFont="1" applyAlignment="1">
      <alignment horizontal="right" vertical="center"/>
    </xf>
    <xf numFmtId="0" fontId="43" fillId="0" borderId="0" xfId="3" applyFont="1" applyAlignment="1">
      <alignment vertical="center"/>
    </xf>
    <xf numFmtId="166" fontId="43" fillId="0" borderId="0" xfId="5" applyFont="1" applyFill="1" applyAlignment="1">
      <alignment vertical="center"/>
    </xf>
    <xf numFmtId="43" fontId="43" fillId="0" borderId="0" xfId="3" applyNumberFormat="1" applyFont="1" applyAlignment="1">
      <alignment vertical="center"/>
    </xf>
    <xf numFmtId="0" fontId="42" fillId="11" borderId="0" xfId="3" applyFont="1" applyFill="1" applyAlignment="1">
      <alignment horizontal="left" vertical="center" indent="1"/>
    </xf>
    <xf numFmtId="3" fontId="42" fillId="0" borderId="0" xfId="4" applyNumberFormat="1" applyFont="1" applyFill="1" applyAlignment="1">
      <alignment horizontal="right" vertical="center"/>
    </xf>
    <xf numFmtId="0" fontId="43" fillId="0" borderId="0" xfId="3" applyFont="1" applyAlignment="1">
      <alignment horizontal="left" vertical="center" indent="2"/>
    </xf>
    <xf numFmtId="0" fontId="42" fillId="0" borderId="0" xfId="3" applyFont="1" applyAlignment="1">
      <alignment horizontal="left" vertical="center" indent="1"/>
    </xf>
    <xf numFmtId="0" fontId="42" fillId="0" borderId="0" xfId="3" applyFont="1" applyAlignment="1">
      <alignment vertical="center"/>
    </xf>
    <xf numFmtId="0" fontId="42" fillId="12" borderId="0" xfId="3" applyFont="1" applyFill="1" applyAlignment="1">
      <alignment vertical="center"/>
    </xf>
    <xf numFmtId="3" fontId="42" fillId="12" borderId="0" xfId="4" applyNumberFormat="1" applyFont="1" applyFill="1" applyAlignment="1">
      <alignment horizontal="right" vertical="center"/>
    </xf>
    <xf numFmtId="0" fontId="45" fillId="13" borderId="0" xfId="3" applyFont="1" applyFill="1" applyAlignment="1">
      <alignment vertical="center"/>
    </xf>
    <xf numFmtId="3" fontId="45" fillId="13" borderId="0" xfId="4" applyNumberFormat="1" applyFont="1" applyFill="1" applyAlignment="1">
      <alignment horizontal="right" vertical="center"/>
    </xf>
    <xf numFmtId="4" fontId="43" fillId="0" borderId="0" xfId="3" applyNumberFormat="1" applyFont="1" applyAlignment="1">
      <alignment vertical="center"/>
    </xf>
    <xf numFmtId="166" fontId="46" fillId="0" borderId="0" xfId="5" applyFont="1" applyFill="1" applyAlignment="1">
      <alignment vertical="center"/>
    </xf>
    <xf numFmtId="4" fontId="46" fillId="0" borderId="0" xfId="3" applyNumberFormat="1" applyFont="1" applyAlignment="1">
      <alignment vertical="center"/>
    </xf>
    <xf numFmtId="0" fontId="46" fillId="0" borderId="0" xfId="3" applyFont="1" applyAlignment="1">
      <alignment vertical="center"/>
    </xf>
    <xf numFmtId="166" fontId="43" fillId="0" borderId="0" xfId="5" applyFont="1" applyAlignme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37" fillId="0" borderId="0" xfId="3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6">
    <cellStyle name="Normal" xfId="0" builtinId="0"/>
    <cellStyle name="Normal 2 4 2" xfId="3" xr:uid="{AE5A92B7-84AA-423C-B3C8-B8C04167B71B}"/>
    <cellStyle name="Separador de milhares 3" xfId="1" xr:uid="{00000000-0005-0000-0000-000001000000}"/>
    <cellStyle name="Separador de milhares 4" xfId="2" xr:uid="{00000000-0005-0000-0000-000002000000}"/>
    <cellStyle name="Vírgula 2" xfId="4" xr:uid="{47CD86E4-95D3-4EAC-8301-E76F864CF876}"/>
    <cellStyle name="Vírgula 3" xfId="5" xr:uid="{8CEF9D3E-4D08-458A-B9B3-9D34B8B98EBE}"/>
  </cellStyles>
  <dxfs count="0"/>
  <tableStyles count="0" defaultTableStyle="TableStyleMedium2" defaultPivotStyle="PivotStyleLight16"/>
  <colors>
    <mruColors>
      <color rgb="FF3333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0</xdr:colOff>
      <xdr:row>0</xdr:row>
      <xdr:rowOff>654844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9A6FF3-64E9-4610-B107-219879D6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762749" cy="654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0</xdr:colOff>
      <xdr:row>0</xdr:row>
      <xdr:rowOff>714375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358DAE-2112-4085-A52D-2708A32ED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62749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</xdr:colOff>
      <xdr:row>0</xdr:row>
      <xdr:rowOff>0</xdr:rowOff>
    </xdr:from>
    <xdr:to>
      <xdr:col>3</xdr:col>
      <xdr:colOff>19050</xdr:colOff>
      <xdr:row>0</xdr:row>
      <xdr:rowOff>616403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AD0223-631D-41A0-B347-75484C19B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2246" y="0"/>
          <a:ext cx="6969579" cy="6164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40822</xdr:colOff>
      <xdr:row>1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149BD-75F7-4310-99CE-3997C183FA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31429" cy="639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573B-48F3-4455-9054-2E71E946A7F7}">
  <dimension ref="A1:Q43"/>
  <sheetViews>
    <sheetView showGridLines="0" tabSelected="1" zoomScale="80" zoomScaleNormal="80" workbookViewId="0">
      <pane ySplit="10" topLeftCell="A11" activePane="bottomLeft" state="frozen"/>
      <selection activeCell="Q31" sqref="Q31"/>
      <selection pane="bottomLeft" activeCell="B12" sqref="B12"/>
    </sheetView>
  </sheetViews>
  <sheetFormatPr defaultColWidth="6.85546875" defaultRowHeight="15" customHeight="1" x14ac:dyDescent="0.25"/>
  <cols>
    <col min="1" max="1" width="75.7109375" style="90" customWidth="1"/>
    <col min="2" max="2" width="25.7109375" style="110" customWidth="1"/>
    <col min="3" max="10" width="17.7109375" style="90" hidden="1" customWidth="1"/>
    <col min="11" max="13" width="18.7109375" style="90" hidden="1" customWidth="1"/>
    <col min="14" max="14" width="2.7109375" style="90" customWidth="1"/>
    <col min="15" max="15" width="16.42578125" style="90" customWidth="1"/>
    <col min="16" max="16" width="14.28515625" style="90" customWidth="1"/>
    <col min="17" max="17" width="13.85546875" style="90" customWidth="1"/>
    <col min="18" max="16384" width="6.85546875" style="90"/>
  </cols>
  <sheetData>
    <row r="1" spans="1:17" ht="60" customHeight="1" x14ac:dyDescent="0.25">
      <c r="B1" s="91"/>
    </row>
    <row r="2" spans="1:17" s="92" customFormat="1" ht="24" customHeight="1" x14ac:dyDescent="0.25">
      <c r="A2" s="136" t="s">
        <v>49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7" s="92" customFormat="1" ht="15" customHeight="1" x14ac:dyDescent="0.25">
      <c r="A3" s="135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O3" s="93"/>
    </row>
    <row r="4" spans="1:17" s="92" customFormat="1" ht="15" customHeight="1" x14ac:dyDescent="0.25">
      <c r="A4" s="132" t="s">
        <v>54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O4" s="93"/>
    </row>
    <row r="5" spans="1:17" s="92" customFormat="1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O5" s="93"/>
    </row>
    <row r="6" spans="1:17" s="92" customFormat="1" ht="15" customHeight="1" x14ac:dyDescent="0.25">
      <c r="A6" s="135" t="s">
        <v>56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O6" s="93"/>
    </row>
    <row r="7" spans="1:17" s="92" customFormat="1" ht="18" customHeight="1" x14ac:dyDescent="0.25">
      <c r="N7" s="94"/>
    </row>
    <row r="8" spans="1:17" s="93" customFormat="1" ht="18" customHeight="1" x14ac:dyDescent="0.25">
      <c r="A8" s="132" t="s">
        <v>57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</row>
    <row r="9" spans="1:17" ht="18" customHeight="1" x14ac:dyDescent="0.25"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N9" s="97"/>
    </row>
    <row r="10" spans="1:17" ht="18" customHeight="1" x14ac:dyDescent="0.25">
      <c r="A10" s="98"/>
      <c r="B10" s="99" t="s">
        <v>58</v>
      </c>
      <c r="C10" s="100" t="s">
        <v>59</v>
      </c>
      <c r="D10" s="100" t="s">
        <v>60</v>
      </c>
      <c r="E10" s="100" t="s">
        <v>61</v>
      </c>
      <c r="F10" s="100" t="s">
        <v>62</v>
      </c>
      <c r="G10" s="100" t="s">
        <v>63</v>
      </c>
      <c r="H10" s="100" t="s">
        <v>64</v>
      </c>
      <c r="I10" s="100" t="s">
        <v>65</v>
      </c>
      <c r="J10" s="100" t="s">
        <v>66</v>
      </c>
      <c r="K10" s="100" t="s">
        <v>67</v>
      </c>
      <c r="L10" s="100" t="s">
        <v>68</v>
      </c>
      <c r="M10" s="100" t="s">
        <v>69</v>
      </c>
    </row>
    <row r="11" spans="1:17" ht="18" customHeight="1" x14ac:dyDescent="0.25">
      <c r="B11" s="90"/>
    </row>
    <row r="12" spans="1:17" ht="18" customHeight="1" x14ac:dyDescent="0.25">
      <c r="A12" s="101" t="s">
        <v>70</v>
      </c>
      <c r="B12" s="102">
        <f t="shared" ref="B12:M12" si="0">B13+B21</f>
        <v>66179042.420000002</v>
      </c>
      <c r="C12" s="102">
        <f t="shared" si="0"/>
        <v>0</v>
      </c>
      <c r="D12" s="102">
        <f t="shared" si="0"/>
        <v>0</v>
      </c>
      <c r="E12" s="102">
        <f t="shared" si="0"/>
        <v>0</v>
      </c>
      <c r="F12" s="102">
        <f t="shared" si="0"/>
        <v>0</v>
      </c>
      <c r="G12" s="102">
        <f t="shared" si="0"/>
        <v>0</v>
      </c>
      <c r="H12" s="102">
        <f t="shared" si="0"/>
        <v>0</v>
      </c>
      <c r="I12" s="102">
        <f t="shared" si="0"/>
        <v>0</v>
      </c>
      <c r="J12" s="102">
        <f t="shared" si="0"/>
        <v>0</v>
      </c>
      <c r="K12" s="102">
        <f t="shared" si="0"/>
        <v>0</v>
      </c>
      <c r="L12" s="102">
        <f t="shared" si="0"/>
        <v>0</v>
      </c>
      <c r="M12" s="102">
        <f t="shared" si="0"/>
        <v>0</v>
      </c>
      <c r="N12" s="97"/>
      <c r="O12" s="97"/>
      <c r="P12" s="97"/>
      <c r="Q12" s="97"/>
    </row>
    <row r="13" spans="1:17" ht="18" customHeight="1" x14ac:dyDescent="0.25">
      <c r="A13" s="103" t="s">
        <v>71</v>
      </c>
      <c r="B13" s="104">
        <f t="shared" ref="B13:M13" si="1">SUM(B14:B20)</f>
        <v>59345775.049999997</v>
      </c>
      <c r="C13" s="104">
        <f t="shared" si="1"/>
        <v>0</v>
      </c>
      <c r="D13" s="104">
        <f t="shared" si="1"/>
        <v>0</v>
      </c>
      <c r="E13" s="104">
        <f t="shared" si="1"/>
        <v>0</v>
      </c>
      <c r="F13" s="104">
        <f t="shared" si="1"/>
        <v>0</v>
      </c>
      <c r="G13" s="104">
        <f t="shared" si="1"/>
        <v>0</v>
      </c>
      <c r="H13" s="104">
        <f t="shared" si="1"/>
        <v>0</v>
      </c>
      <c r="I13" s="104">
        <f t="shared" si="1"/>
        <v>0</v>
      </c>
      <c r="J13" s="104">
        <f t="shared" si="1"/>
        <v>0</v>
      </c>
      <c r="K13" s="104">
        <f t="shared" si="1"/>
        <v>0</v>
      </c>
      <c r="L13" s="104">
        <f>SUM(L14:L20)</f>
        <v>0</v>
      </c>
      <c r="M13" s="104">
        <f t="shared" si="1"/>
        <v>0</v>
      </c>
      <c r="O13" s="97"/>
      <c r="P13" s="97"/>
      <c r="Q13" s="97"/>
    </row>
    <row r="14" spans="1:17" ht="17.100000000000001" customHeight="1" x14ac:dyDescent="0.25">
      <c r="A14" s="105" t="s">
        <v>72</v>
      </c>
      <c r="B14" s="106">
        <v>2500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O14" s="97"/>
    </row>
    <row r="15" spans="1:17" ht="17.100000000000001" customHeight="1" x14ac:dyDescent="0.25">
      <c r="A15" s="105" t="s">
        <v>73</v>
      </c>
      <c r="B15" s="106">
        <v>0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O15" s="97"/>
    </row>
    <row r="16" spans="1:17" ht="17.100000000000001" customHeight="1" x14ac:dyDescent="0.25">
      <c r="A16" s="105" t="s">
        <v>74</v>
      </c>
      <c r="B16" s="106">
        <v>6248197.8600000013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O16" s="97"/>
      <c r="P16" s="97"/>
    </row>
    <row r="17" spans="1:17" ht="17.100000000000001" customHeight="1" x14ac:dyDescent="0.25">
      <c r="A17" s="105" t="s">
        <v>75</v>
      </c>
      <c r="B17" s="106">
        <v>7230408.0300000012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97"/>
      <c r="O17" s="97"/>
      <c r="P17" s="97"/>
    </row>
    <row r="18" spans="1:17" ht="17.100000000000001" customHeight="1" x14ac:dyDescent="0.25">
      <c r="A18" s="105" t="s">
        <v>76</v>
      </c>
      <c r="B18" s="106">
        <v>41977842.729999997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O18" s="97"/>
    </row>
    <row r="19" spans="1:17" ht="17.100000000000001" customHeight="1" x14ac:dyDescent="0.25">
      <c r="A19" s="105" t="s">
        <v>77</v>
      </c>
      <c r="B19" s="106">
        <v>430193.84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O19" s="97"/>
    </row>
    <row r="20" spans="1:17" ht="17.100000000000001" customHeight="1" x14ac:dyDescent="0.25">
      <c r="A20" s="105" t="s">
        <v>78</v>
      </c>
      <c r="B20" s="106">
        <v>3456632.59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O20" s="97"/>
    </row>
    <row r="21" spans="1:17" ht="18" customHeight="1" x14ac:dyDescent="0.25">
      <c r="A21" s="103" t="s">
        <v>79</v>
      </c>
      <c r="B21" s="104">
        <f t="shared" ref="B21:I21" si="2">SUM(B22:B24)</f>
        <v>6833267.370000002</v>
      </c>
      <c r="C21" s="104">
        <f t="shared" si="2"/>
        <v>0</v>
      </c>
      <c r="D21" s="104">
        <f t="shared" si="2"/>
        <v>0</v>
      </c>
      <c r="E21" s="104">
        <f t="shared" si="2"/>
        <v>0</v>
      </c>
      <c r="F21" s="104">
        <f t="shared" si="2"/>
        <v>0</v>
      </c>
      <c r="G21" s="104">
        <f t="shared" si="2"/>
        <v>0</v>
      </c>
      <c r="H21" s="104">
        <f t="shared" si="2"/>
        <v>0</v>
      </c>
      <c r="I21" s="104">
        <f t="shared" si="2"/>
        <v>0</v>
      </c>
      <c r="J21" s="104">
        <f>SUM(J22:J24)</f>
        <v>0</v>
      </c>
      <c r="K21" s="104">
        <f t="shared" ref="K21:M21" si="3">SUM(K22:K24)</f>
        <v>0</v>
      </c>
      <c r="L21" s="104">
        <f t="shared" si="3"/>
        <v>0</v>
      </c>
      <c r="M21" s="104">
        <f t="shared" si="3"/>
        <v>0</v>
      </c>
      <c r="O21" s="97"/>
      <c r="P21" s="97"/>
      <c r="Q21" s="97"/>
    </row>
    <row r="22" spans="1:17" ht="17.100000000000001" customHeight="1" x14ac:dyDescent="0.25">
      <c r="A22" s="105" t="s">
        <v>80</v>
      </c>
      <c r="B22" s="106">
        <v>1544701.48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O22" s="97"/>
    </row>
    <row r="23" spans="1:17" ht="17.100000000000001" customHeight="1" x14ac:dyDescent="0.25">
      <c r="A23" s="105" t="s">
        <v>77</v>
      </c>
      <c r="B23" s="106">
        <v>77171.76999999999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O23" s="97"/>
    </row>
    <row r="24" spans="1:17" ht="17.100000000000001" customHeight="1" x14ac:dyDescent="0.25">
      <c r="A24" s="105" t="s">
        <v>81</v>
      </c>
      <c r="B24" s="106">
        <v>5211394.120000002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O24" s="97"/>
      <c r="P24" s="108"/>
      <c r="Q24" s="97"/>
    </row>
    <row r="25" spans="1:17" ht="18" customHeight="1" x14ac:dyDescent="0.25">
      <c r="A25" s="101" t="s">
        <v>82</v>
      </c>
      <c r="B25" s="102">
        <f t="shared" ref="B25:M25" si="4">B26+B34+B37</f>
        <v>66179042.419999987</v>
      </c>
      <c r="C25" s="102">
        <f t="shared" si="4"/>
        <v>0</v>
      </c>
      <c r="D25" s="102">
        <f t="shared" si="4"/>
        <v>0</v>
      </c>
      <c r="E25" s="102">
        <f t="shared" si="4"/>
        <v>0</v>
      </c>
      <c r="F25" s="102">
        <f t="shared" si="4"/>
        <v>0</v>
      </c>
      <c r="G25" s="102">
        <f t="shared" si="4"/>
        <v>0</v>
      </c>
      <c r="H25" s="102">
        <f t="shared" si="4"/>
        <v>0</v>
      </c>
      <c r="I25" s="102">
        <f t="shared" si="4"/>
        <v>0</v>
      </c>
      <c r="J25" s="102">
        <f t="shared" si="4"/>
        <v>0</v>
      </c>
      <c r="K25" s="102">
        <f t="shared" si="4"/>
        <v>0</v>
      </c>
      <c r="L25" s="102">
        <f t="shared" si="4"/>
        <v>0</v>
      </c>
      <c r="M25" s="102">
        <f t="shared" si="4"/>
        <v>0</v>
      </c>
      <c r="N25" s="97"/>
      <c r="O25" s="97"/>
      <c r="P25" s="97"/>
      <c r="Q25" s="97"/>
    </row>
    <row r="26" spans="1:17" ht="18" customHeight="1" x14ac:dyDescent="0.25">
      <c r="A26" s="103" t="s">
        <v>71</v>
      </c>
      <c r="B26" s="104">
        <f t="shared" ref="B26:M26" si="5">SUM(B27:B33)</f>
        <v>134566008.47</v>
      </c>
      <c r="C26" s="104">
        <f t="shared" si="5"/>
        <v>0</v>
      </c>
      <c r="D26" s="104">
        <f t="shared" si="5"/>
        <v>0</v>
      </c>
      <c r="E26" s="104">
        <f t="shared" si="5"/>
        <v>0</v>
      </c>
      <c r="F26" s="104">
        <f t="shared" si="5"/>
        <v>0</v>
      </c>
      <c r="G26" s="104">
        <f t="shared" si="5"/>
        <v>0</v>
      </c>
      <c r="H26" s="104">
        <f t="shared" si="5"/>
        <v>0</v>
      </c>
      <c r="I26" s="104">
        <f t="shared" si="5"/>
        <v>0</v>
      </c>
      <c r="J26" s="104">
        <f>SUM(J27:J33)</f>
        <v>0</v>
      </c>
      <c r="K26" s="104">
        <f t="shared" si="5"/>
        <v>0</v>
      </c>
      <c r="L26" s="104">
        <f t="shared" si="5"/>
        <v>0</v>
      </c>
      <c r="M26" s="104">
        <f t="shared" si="5"/>
        <v>0</v>
      </c>
      <c r="N26" s="109"/>
      <c r="O26" s="97"/>
      <c r="P26" s="97"/>
    </row>
    <row r="27" spans="1:17" ht="17.100000000000001" customHeight="1" x14ac:dyDescent="0.25">
      <c r="A27" s="105" t="s">
        <v>83</v>
      </c>
      <c r="B27" s="106">
        <v>24400272.890000004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O27" s="97"/>
    </row>
    <row r="28" spans="1:17" ht="17.100000000000001" customHeight="1" x14ac:dyDescent="0.25">
      <c r="A28" s="105" t="s">
        <v>84</v>
      </c>
      <c r="B28" s="106">
        <v>10794211.760000002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O28" s="97"/>
    </row>
    <row r="29" spans="1:17" ht="17.100000000000001" customHeight="1" x14ac:dyDescent="0.25">
      <c r="A29" s="105" t="s">
        <v>85</v>
      </c>
      <c r="B29" s="106">
        <v>78569431.189999998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O29" s="97"/>
    </row>
    <row r="30" spans="1:17" ht="17.100000000000001" customHeight="1" x14ac:dyDescent="0.25">
      <c r="A30" s="105" t="s">
        <v>86</v>
      </c>
      <c r="B30" s="106">
        <v>7901992.4900000012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O30" s="97"/>
    </row>
    <row r="31" spans="1:17" ht="17.100000000000001" customHeight="1" x14ac:dyDescent="0.25">
      <c r="A31" s="105" t="s">
        <v>87</v>
      </c>
      <c r="B31" s="106">
        <v>5838890.0100000007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O31" s="97"/>
    </row>
    <row r="32" spans="1:17" ht="17.100000000000001" customHeight="1" x14ac:dyDescent="0.25">
      <c r="A32" s="105" t="s">
        <v>88</v>
      </c>
      <c r="B32" s="107">
        <v>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6"/>
      <c r="M32" s="107"/>
      <c r="O32" s="97"/>
    </row>
    <row r="33" spans="1:17" ht="17.100000000000001" customHeight="1" x14ac:dyDescent="0.25">
      <c r="A33" s="105" t="s">
        <v>89</v>
      </c>
      <c r="B33" s="106">
        <v>7061210.1300000008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O33" s="97"/>
    </row>
    <row r="34" spans="1:17" ht="18" customHeight="1" x14ac:dyDescent="0.25">
      <c r="A34" s="103" t="s">
        <v>90</v>
      </c>
      <c r="B34" s="104">
        <f t="shared" ref="B34:M34" si="6">SUM(B35:B36)</f>
        <v>6805318.9399999995</v>
      </c>
      <c r="C34" s="104">
        <f t="shared" si="6"/>
        <v>0</v>
      </c>
      <c r="D34" s="104">
        <f t="shared" si="6"/>
        <v>0</v>
      </c>
      <c r="E34" s="104">
        <f t="shared" si="6"/>
        <v>0</v>
      </c>
      <c r="F34" s="104">
        <f t="shared" si="6"/>
        <v>0</v>
      </c>
      <c r="G34" s="104">
        <f t="shared" si="6"/>
        <v>0</v>
      </c>
      <c r="H34" s="104">
        <f t="shared" si="6"/>
        <v>0</v>
      </c>
      <c r="I34" s="104">
        <f t="shared" si="6"/>
        <v>0</v>
      </c>
      <c r="J34" s="104">
        <f t="shared" si="6"/>
        <v>0</v>
      </c>
      <c r="K34" s="104">
        <f t="shared" si="6"/>
        <v>0</v>
      </c>
      <c r="L34" s="104">
        <f t="shared" si="6"/>
        <v>0</v>
      </c>
      <c r="M34" s="104">
        <f t="shared" si="6"/>
        <v>0</v>
      </c>
      <c r="O34" s="97"/>
      <c r="P34" s="97"/>
      <c r="Q34" s="97"/>
    </row>
    <row r="35" spans="1:17" ht="17.100000000000001" customHeight="1" x14ac:dyDescent="0.25">
      <c r="A35" s="105" t="s">
        <v>87</v>
      </c>
      <c r="B35" s="106">
        <v>4424682.1599999992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O35" s="97"/>
    </row>
    <row r="36" spans="1:17" ht="17.100000000000001" customHeight="1" x14ac:dyDescent="0.25">
      <c r="A36" s="105" t="s">
        <v>91</v>
      </c>
      <c r="B36" s="106">
        <v>2380636.7800000003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O36" s="97"/>
    </row>
    <row r="37" spans="1:17" ht="18" customHeight="1" x14ac:dyDescent="0.25">
      <c r="A37" s="103" t="s">
        <v>92</v>
      </c>
      <c r="B37" s="104">
        <f t="shared" ref="B37:M37" si="7">SUM(B38:B39)</f>
        <v>-75192284.99000001</v>
      </c>
      <c r="C37" s="104">
        <f t="shared" si="7"/>
        <v>0</v>
      </c>
      <c r="D37" s="104">
        <f t="shared" si="7"/>
        <v>0</v>
      </c>
      <c r="E37" s="104">
        <f t="shared" si="7"/>
        <v>0</v>
      </c>
      <c r="F37" s="104">
        <f t="shared" si="7"/>
        <v>0</v>
      </c>
      <c r="G37" s="104">
        <f t="shared" si="7"/>
        <v>0</v>
      </c>
      <c r="H37" s="104">
        <f t="shared" si="7"/>
        <v>0</v>
      </c>
      <c r="I37" s="104">
        <f t="shared" si="7"/>
        <v>0</v>
      </c>
      <c r="J37" s="104">
        <f t="shared" si="7"/>
        <v>0</v>
      </c>
      <c r="K37" s="104">
        <f t="shared" si="7"/>
        <v>0</v>
      </c>
      <c r="L37" s="104">
        <f t="shared" si="7"/>
        <v>0</v>
      </c>
      <c r="M37" s="104">
        <f t="shared" si="7"/>
        <v>0</v>
      </c>
      <c r="O37" s="97"/>
      <c r="P37" s="97"/>
      <c r="Q37" s="97"/>
    </row>
    <row r="38" spans="1:17" ht="17.100000000000001" customHeight="1" x14ac:dyDescent="0.25">
      <c r="A38" s="105" t="s">
        <v>93</v>
      </c>
      <c r="B38" s="106">
        <v>-78070359.699999988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96"/>
      <c r="O38" s="97"/>
      <c r="P38" s="109"/>
    </row>
    <row r="39" spans="1:17" ht="17.100000000000001" customHeight="1" x14ac:dyDescent="0.25">
      <c r="A39" s="105" t="s">
        <v>94</v>
      </c>
      <c r="B39" s="106">
        <f>+DRE!B44</f>
        <v>2878074.7099999837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97"/>
      <c r="P39" s="97"/>
      <c r="Q39" s="109"/>
    </row>
    <row r="40" spans="1:17" ht="15" customHeight="1" x14ac:dyDescent="0.25">
      <c r="O40" s="97"/>
    </row>
    <row r="41" spans="1:17" ht="15" customHeight="1" x14ac:dyDescent="0.25"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</row>
    <row r="42" spans="1:17" ht="15" customHeight="1" x14ac:dyDescent="0.25">
      <c r="K42" s="109"/>
      <c r="O42" s="97"/>
    </row>
    <row r="43" spans="1:17" ht="15" customHeight="1" x14ac:dyDescent="0.25">
      <c r="K43" s="109"/>
      <c r="O43" s="97"/>
    </row>
  </sheetData>
  <mergeCells count="5">
    <mergeCell ref="A2:M2"/>
    <mergeCell ref="A3:M3"/>
    <mergeCell ref="A4:M4"/>
    <mergeCell ref="A6:M6"/>
    <mergeCell ref="A8:M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80" orientation="portrait" r:id="rId1"/>
  <headerFooter>
    <oddFooter>&amp;C&amp;8Página &amp;P de &amp;N</odd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CBB5-B17F-45B1-BBE0-AE6F114CF940}">
  <dimension ref="A1:R49"/>
  <sheetViews>
    <sheetView showGridLines="0" zoomScale="80" zoomScaleNormal="80" workbookViewId="0">
      <pane ySplit="10" topLeftCell="A11" activePane="bottomLeft" state="frozen"/>
      <selection activeCell="Q31" sqref="Q31"/>
      <selection pane="bottomLeft" activeCell="Q31" sqref="Q31"/>
    </sheetView>
  </sheetViews>
  <sheetFormatPr defaultColWidth="6.85546875" defaultRowHeight="15" customHeight="1" x14ac:dyDescent="0.25"/>
  <cols>
    <col min="1" max="1" width="75.7109375" style="90" customWidth="1"/>
    <col min="2" max="2" width="25.7109375" style="110" customWidth="1"/>
    <col min="3" max="14" width="16.7109375" style="90" hidden="1" customWidth="1"/>
    <col min="15" max="15" width="18.7109375" style="110" customWidth="1"/>
    <col min="16" max="16" width="12.140625" style="90" bestFit="1" customWidth="1"/>
    <col min="17" max="17" width="16.140625" style="90" bestFit="1" customWidth="1"/>
    <col min="18" max="18" width="15.42578125" style="90" bestFit="1" customWidth="1"/>
    <col min="19" max="16384" width="6.85546875" style="90"/>
  </cols>
  <sheetData>
    <row r="1" spans="1:18" ht="69.95" customHeight="1" x14ac:dyDescent="0.25">
      <c r="B1" s="91"/>
      <c r="O1" s="90"/>
    </row>
    <row r="2" spans="1:18" s="92" customFormat="1" ht="24" customHeight="1" x14ac:dyDescent="0.25">
      <c r="A2" s="136" t="s">
        <v>49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8" s="92" customFormat="1" ht="15" customHeight="1" x14ac:dyDescent="0.25">
      <c r="A3" s="135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93"/>
    </row>
    <row r="4" spans="1:18" s="92" customFormat="1" ht="15" customHeight="1" x14ac:dyDescent="0.25">
      <c r="A4" s="132" t="s">
        <v>54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93"/>
    </row>
    <row r="5" spans="1:18" s="92" customFormat="1" ht="15" customHeigh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O5" s="93"/>
    </row>
    <row r="6" spans="1:18" s="92" customFormat="1" ht="15" customHeight="1" x14ac:dyDescent="0.25">
      <c r="A6" s="135" t="s">
        <v>56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93"/>
    </row>
    <row r="7" spans="1:18" s="92" customFormat="1" ht="18" customHeight="1" x14ac:dyDescent="0.25">
      <c r="N7" s="94"/>
    </row>
    <row r="8" spans="1:18" s="93" customFormat="1" ht="18" customHeight="1" x14ac:dyDescent="0.25">
      <c r="A8" s="132" t="s">
        <v>95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8" ht="18" customHeight="1" x14ac:dyDescent="0.25">
      <c r="B9" s="95"/>
      <c r="C9" s="95"/>
      <c r="D9" s="95"/>
      <c r="E9" s="95"/>
      <c r="F9" s="95"/>
      <c r="G9" s="96"/>
      <c r="H9" s="95"/>
      <c r="I9" s="95"/>
      <c r="J9" s="95"/>
      <c r="K9" s="95"/>
      <c r="L9" s="95"/>
      <c r="N9" s="97"/>
      <c r="O9" s="90"/>
    </row>
    <row r="10" spans="1:18" ht="18" customHeight="1" x14ac:dyDescent="0.25">
      <c r="A10" s="98"/>
      <c r="B10" s="111">
        <v>46054</v>
      </c>
      <c r="C10" s="111">
        <v>46082</v>
      </c>
      <c r="D10" s="111">
        <v>46113</v>
      </c>
      <c r="E10" s="111">
        <v>46143</v>
      </c>
      <c r="F10" s="111">
        <v>46174</v>
      </c>
      <c r="G10" s="111">
        <v>46204</v>
      </c>
      <c r="H10" s="111">
        <v>46235</v>
      </c>
      <c r="I10" s="111">
        <v>46266</v>
      </c>
      <c r="J10" s="111">
        <v>46296</v>
      </c>
      <c r="K10" s="111">
        <v>46327</v>
      </c>
      <c r="L10" s="111">
        <v>46357</v>
      </c>
      <c r="M10" s="111">
        <v>46388</v>
      </c>
      <c r="N10" s="100" t="s">
        <v>28</v>
      </c>
      <c r="O10" s="90"/>
    </row>
    <row r="11" spans="1:18" ht="18" customHeight="1" x14ac:dyDescent="0.25">
      <c r="B11" s="95"/>
      <c r="C11" s="95"/>
      <c r="D11" s="95"/>
      <c r="E11" s="95"/>
      <c r="F11" s="95"/>
      <c r="G11" s="95"/>
      <c r="H11" s="95" t="s">
        <v>96</v>
      </c>
      <c r="I11" s="95"/>
      <c r="J11" s="95"/>
      <c r="K11" s="95"/>
      <c r="L11" s="95"/>
      <c r="O11" s="90"/>
    </row>
    <row r="12" spans="1:18" ht="18" customHeight="1" x14ac:dyDescent="0.25">
      <c r="A12" s="101" t="s">
        <v>97</v>
      </c>
      <c r="B12" s="102">
        <f t="shared" ref="B12:N12" si="0">SUM(B13:B17)</f>
        <v>71240280.409999996</v>
      </c>
      <c r="C12" s="102">
        <f t="shared" si="0"/>
        <v>0</v>
      </c>
      <c r="D12" s="102">
        <f t="shared" si="0"/>
        <v>0</v>
      </c>
      <c r="E12" s="102">
        <f t="shared" si="0"/>
        <v>0</v>
      </c>
      <c r="F12" s="102">
        <f t="shared" si="0"/>
        <v>0</v>
      </c>
      <c r="G12" s="102">
        <f t="shared" si="0"/>
        <v>0</v>
      </c>
      <c r="H12" s="102">
        <f t="shared" si="0"/>
        <v>0</v>
      </c>
      <c r="I12" s="102">
        <f t="shared" si="0"/>
        <v>0</v>
      </c>
      <c r="J12" s="102">
        <f t="shared" si="0"/>
        <v>0</v>
      </c>
      <c r="K12" s="102">
        <f t="shared" si="0"/>
        <v>0</v>
      </c>
      <c r="L12" s="102">
        <f t="shared" si="0"/>
        <v>0</v>
      </c>
      <c r="M12" s="102">
        <f t="shared" si="0"/>
        <v>0</v>
      </c>
      <c r="N12" s="102">
        <f t="shared" si="0"/>
        <v>71240280.409999996</v>
      </c>
      <c r="O12" s="90"/>
      <c r="P12" s="97"/>
      <c r="R12" s="109"/>
    </row>
    <row r="13" spans="1:18" ht="17.100000000000001" customHeight="1" x14ac:dyDescent="0.25">
      <c r="A13" s="105" t="s">
        <v>98</v>
      </c>
      <c r="B13" s="106">
        <v>69000000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12">
        <f>SUM(B13:M13)</f>
        <v>69000000</v>
      </c>
      <c r="O13" s="90"/>
    </row>
    <row r="14" spans="1:18" ht="17.100000000000001" customHeight="1" x14ac:dyDescent="0.25">
      <c r="A14" s="105" t="s">
        <v>99</v>
      </c>
      <c r="B14" s="106">
        <v>1292230.5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12">
        <f>SUM(B14:M14)</f>
        <v>1292230.5</v>
      </c>
      <c r="O14" s="90"/>
    </row>
    <row r="15" spans="1:18" ht="17.100000000000001" customHeight="1" x14ac:dyDescent="0.25">
      <c r="A15" s="105" t="s">
        <v>100</v>
      </c>
      <c r="B15" s="106">
        <v>551888.71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12">
        <f>SUM(B15:M15)</f>
        <v>551888.71</v>
      </c>
      <c r="O15" s="90"/>
    </row>
    <row r="16" spans="1:18" ht="17.100000000000001" customHeight="1" x14ac:dyDescent="0.25">
      <c r="A16" s="105" t="s">
        <v>101</v>
      </c>
      <c r="B16" s="106">
        <v>220193.54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12">
        <f>SUM(B16:M16)</f>
        <v>220193.54</v>
      </c>
      <c r="O16" s="90"/>
    </row>
    <row r="17" spans="1:18" ht="17.100000000000001" customHeight="1" x14ac:dyDescent="0.25">
      <c r="A17" s="105" t="s">
        <v>102</v>
      </c>
      <c r="B17" s="106">
        <v>175967.66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12">
        <f>SUM(B17:M17)</f>
        <v>175967.66</v>
      </c>
      <c r="O17" s="90"/>
    </row>
    <row r="18" spans="1:18" s="114" customFormat="1" ht="9.9499999999999993" customHeight="1" x14ac:dyDescent="0.25">
      <c r="A18" s="105"/>
      <c r="B18" s="113"/>
      <c r="C18" s="113"/>
      <c r="D18" s="106"/>
      <c r="E18" s="113"/>
      <c r="F18" s="113"/>
      <c r="G18" s="113"/>
      <c r="H18" s="113"/>
      <c r="I18" s="113"/>
      <c r="J18" s="113"/>
      <c r="K18" s="113"/>
      <c r="L18" s="113"/>
      <c r="M18" s="113"/>
      <c r="N18" s="112"/>
      <c r="O18" s="90"/>
      <c r="Q18" s="115"/>
      <c r="R18" s="116"/>
    </row>
    <row r="19" spans="1:18" ht="18" customHeight="1" x14ac:dyDescent="0.25">
      <c r="A19" s="101" t="s">
        <v>103</v>
      </c>
      <c r="B19" s="102">
        <f t="shared" ref="B19:N19" si="1">SUM(B27:B36)+B26</f>
        <v>-68427315.940000013</v>
      </c>
      <c r="C19" s="102">
        <f t="shared" si="1"/>
        <v>0</v>
      </c>
      <c r="D19" s="102">
        <f t="shared" si="1"/>
        <v>0</v>
      </c>
      <c r="E19" s="102">
        <f t="shared" si="1"/>
        <v>0</v>
      </c>
      <c r="F19" s="102">
        <f t="shared" si="1"/>
        <v>0</v>
      </c>
      <c r="G19" s="102">
        <f t="shared" si="1"/>
        <v>0</v>
      </c>
      <c r="H19" s="102">
        <f t="shared" si="1"/>
        <v>0</v>
      </c>
      <c r="I19" s="102">
        <f t="shared" si="1"/>
        <v>0</v>
      </c>
      <c r="J19" s="102">
        <f t="shared" si="1"/>
        <v>0</v>
      </c>
      <c r="K19" s="102">
        <f t="shared" si="1"/>
        <v>0</v>
      </c>
      <c r="L19" s="102">
        <f t="shared" si="1"/>
        <v>0</v>
      </c>
      <c r="M19" s="102">
        <f t="shared" si="1"/>
        <v>0</v>
      </c>
      <c r="N19" s="102">
        <f t="shared" si="1"/>
        <v>-68427315.940000013</v>
      </c>
      <c r="O19" s="90"/>
      <c r="P19" s="97"/>
      <c r="R19" s="109"/>
    </row>
    <row r="20" spans="1:18" ht="17.100000000000001" customHeight="1" x14ac:dyDescent="0.25">
      <c r="A20" s="117" t="s">
        <v>104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90"/>
    </row>
    <row r="21" spans="1:18" ht="17.100000000000001" customHeight="1" x14ac:dyDescent="0.25">
      <c r="A21" s="119" t="s">
        <v>105</v>
      </c>
      <c r="B21" s="106">
        <v>-28835455.200000007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12">
        <f t="shared" ref="N21:N22" si="2">SUM(B21:M21)</f>
        <v>-28835455.200000007</v>
      </c>
      <c r="O21" s="90"/>
    </row>
    <row r="22" spans="1:18" ht="17.100000000000001" customHeight="1" x14ac:dyDescent="0.25">
      <c r="A22" s="119" t="s">
        <v>106</v>
      </c>
      <c r="B22" s="106">
        <v>-3823619.7600000002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12">
        <f t="shared" si="2"/>
        <v>-3823619.7600000002</v>
      </c>
      <c r="O22" s="90"/>
    </row>
    <row r="23" spans="1:18" ht="16.149999999999999" customHeight="1" x14ac:dyDescent="0.25">
      <c r="A23" s="119" t="s">
        <v>107</v>
      </c>
      <c r="B23" s="106">
        <v>-3438613.38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12">
        <f>SUM(B23:M23)</f>
        <v>-3438613.38</v>
      </c>
      <c r="O23" s="90"/>
    </row>
    <row r="24" spans="1:18" ht="17.100000000000001" customHeight="1" x14ac:dyDescent="0.25">
      <c r="A24" s="119" t="s">
        <v>108</v>
      </c>
      <c r="B24" s="106">
        <v>-2585441.1100000003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12">
        <f>SUM(B24:M24)</f>
        <v>-2585441.1100000003</v>
      </c>
      <c r="O24" s="90"/>
    </row>
    <row r="25" spans="1:18" ht="17.100000000000001" customHeight="1" x14ac:dyDescent="0.25">
      <c r="A25" s="119" t="s">
        <v>109</v>
      </c>
      <c r="B25" s="106">
        <v>-3273524.92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12">
        <f>SUM(B25:M25)</f>
        <v>-3273524.92</v>
      </c>
      <c r="O25" s="90"/>
    </row>
    <row r="26" spans="1:18" ht="18" customHeight="1" x14ac:dyDescent="0.25">
      <c r="A26" s="120" t="s">
        <v>110</v>
      </c>
      <c r="B26" s="118">
        <f t="shared" ref="B26:N26" si="3">SUM(B21:B25)</f>
        <v>-41956654.370000012</v>
      </c>
      <c r="C26" s="118">
        <f t="shared" si="3"/>
        <v>0</v>
      </c>
      <c r="D26" s="118">
        <f t="shared" si="3"/>
        <v>0</v>
      </c>
      <c r="E26" s="118">
        <f t="shared" si="3"/>
        <v>0</v>
      </c>
      <c r="F26" s="118">
        <f t="shared" si="3"/>
        <v>0</v>
      </c>
      <c r="G26" s="118">
        <f t="shared" si="3"/>
        <v>0</v>
      </c>
      <c r="H26" s="118">
        <f t="shared" si="3"/>
        <v>0</v>
      </c>
      <c r="I26" s="118">
        <f t="shared" si="3"/>
        <v>0</v>
      </c>
      <c r="J26" s="118">
        <f t="shared" si="3"/>
        <v>0</v>
      </c>
      <c r="K26" s="118">
        <f t="shared" si="3"/>
        <v>0</v>
      </c>
      <c r="L26" s="118">
        <f t="shared" si="3"/>
        <v>0</v>
      </c>
      <c r="M26" s="118">
        <f t="shared" si="3"/>
        <v>0</v>
      </c>
      <c r="N26" s="118">
        <f t="shared" si="3"/>
        <v>-41956654.370000012</v>
      </c>
      <c r="O26" s="90"/>
    </row>
    <row r="27" spans="1:18" ht="17.100000000000001" customHeight="1" x14ac:dyDescent="0.25">
      <c r="A27" s="105" t="s">
        <v>111</v>
      </c>
      <c r="B27" s="106">
        <v>-13036221.579999998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12">
        <f t="shared" ref="N27:N36" si="4">SUM(B27:M27)</f>
        <v>-13036221.579999998</v>
      </c>
      <c r="O27" s="90"/>
    </row>
    <row r="28" spans="1:18" ht="17.100000000000001" customHeight="1" x14ac:dyDescent="0.25">
      <c r="A28" s="105" t="s">
        <v>112</v>
      </c>
      <c r="B28" s="106">
        <v>-9288964.8399999999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12">
        <f t="shared" si="4"/>
        <v>-9288964.8399999999</v>
      </c>
      <c r="O28" s="90"/>
    </row>
    <row r="29" spans="1:18" ht="17.100000000000001" customHeight="1" x14ac:dyDescent="0.25">
      <c r="A29" s="105" t="s">
        <v>113</v>
      </c>
      <c r="B29" s="106">
        <v>-1864556.0299999998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12">
        <f t="shared" si="4"/>
        <v>-1864556.0299999998</v>
      </c>
      <c r="O29" s="90"/>
    </row>
    <row r="30" spans="1:18" ht="17.100000000000001" customHeight="1" x14ac:dyDescent="0.25">
      <c r="A30" s="105" t="s">
        <v>114</v>
      </c>
      <c r="B30" s="106">
        <v>-1225483.02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12">
        <f>SUM(B30:M30)</f>
        <v>-1225483.02</v>
      </c>
      <c r="O30" s="90"/>
    </row>
    <row r="31" spans="1:18" ht="17.100000000000001" customHeight="1" x14ac:dyDescent="0.25">
      <c r="A31" s="105" t="s">
        <v>115</v>
      </c>
      <c r="B31" s="106">
        <v>-335213.53999999998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12">
        <f>SUM(B31:M31)</f>
        <v>-335213.53999999998</v>
      </c>
      <c r="O31" s="90"/>
    </row>
    <row r="32" spans="1:18" ht="17.100000000000001" customHeight="1" x14ac:dyDescent="0.25">
      <c r="A32" s="105" t="s">
        <v>116</v>
      </c>
      <c r="B32" s="107">
        <v>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6"/>
      <c r="M32" s="107"/>
      <c r="N32" s="112">
        <f>SUM(B32:M32)</f>
        <v>0</v>
      </c>
      <c r="O32" s="90"/>
    </row>
    <row r="33" spans="1:18" ht="17.45" customHeight="1" x14ac:dyDescent="0.25">
      <c r="A33" s="105" t="s">
        <v>117</v>
      </c>
      <c r="B33" s="106">
        <v>-157105.23000000001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/>
      <c r="N33" s="112">
        <f t="shared" si="4"/>
        <v>-157105.23000000001</v>
      </c>
      <c r="O33" s="90"/>
    </row>
    <row r="34" spans="1:18" ht="17.100000000000001" customHeight="1" x14ac:dyDescent="0.25">
      <c r="A34" s="105" t="s">
        <v>118</v>
      </c>
      <c r="B34" s="106">
        <v>-152764.65000000002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12">
        <f t="shared" si="4"/>
        <v>-152764.65000000002</v>
      </c>
      <c r="O34" s="90"/>
    </row>
    <row r="35" spans="1:18" ht="17.100000000000001" customHeight="1" x14ac:dyDescent="0.25">
      <c r="A35" s="105" t="s">
        <v>119</v>
      </c>
      <c r="B35" s="107">
        <v>0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f>SUM(B35:M35)</f>
        <v>0</v>
      </c>
      <c r="O35" s="90"/>
    </row>
    <row r="36" spans="1:18" ht="17.100000000000001" customHeight="1" x14ac:dyDescent="0.25">
      <c r="A36" s="105" t="s">
        <v>120</v>
      </c>
      <c r="B36" s="106">
        <v>-410352.68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12">
        <f t="shared" si="4"/>
        <v>-410352.68</v>
      </c>
      <c r="O36" s="90"/>
    </row>
    <row r="37" spans="1:18" ht="9.9499999999999993" customHeight="1" x14ac:dyDescent="0.25">
      <c r="A37" s="10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2"/>
      <c r="N37" s="112"/>
      <c r="O37" s="90"/>
    </row>
    <row r="38" spans="1:18" ht="18" customHeight="1" x14ac:dyDescent="0.25">
      <c r="A38" s="101" t="s">
        <v>121</v>
      </c>
      <c r="B38" s="102">
        <f t="shared" ref="B38:N38" si="5">B12+B19</f>
        <v>2812964.4699999839</v>
      </c>
      <c r="C38" s="102">
        <f t="shared" si="5"/>
        <v>0</v>
      </c>
      <c r="D38" s="102">
        <f t="shared" si="5"/>
        <v>0</v>
      </c>
      <c r="E38" s="102">
        <f t="shared" si="5"/>
        <v>0</v>
      </c>
      <c r="F38" s="102">
        <f t="shared" si="5"/>
        <v>0</v>
      </c>
      <c r="G38" s="102">
        <f t="shared" si="5"/>
        <v>0</v>
      </c>
      <c r="H38" s="102">
        <f t="shared" si="5"/>
        <v>0</v>
      </c>
      <c r="I38" s="102">
        <f t="shared" si="5"/>
        <v>0</v>
      </c>
      <c r="J38" s="102">
        <f t="shared" si="5"/>
        <v>0</v>
      </c>
      <c r="K38" s="102">
        <f t="shared" si="5"/>
        <v>0</v>
      </c>
      <c r="L38" s="102">
        <f t="shared" si="5"/>
        <v>0</v>
      </c>
      <c r="M38" s="102">
        <f t="shared" si="5"/>
        <v>0</v>
      </c>
      <c r="N38" s="102">
        <f t="shared" si="5"/>
        <v>2812964.4699999839</v>
      </c>
      <c r="O38" s="90"/>
    </row>
    <row r="39" spans="1:18" ht="18" customHeight="1" x14ac:dyDescent="0.25">
      <c r="A39" s="121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90"/>
    </row>
    <row r="40" spans="1:18" ht="18" customHeight="1" x14ac:dyDescent="0.25">
      <c r="A40" s="122" t="s">
        <v>122</v>
      </c>
      <c r="B40" s="123">
        <f t="shared" ref="B40:M40" si="6">SUM(B41:B42)</f>
        <v>65110.239999999976</v>
      </c>
      <c r="C40" s="123">
        <f t="shared" si="6"/>
        <v>0</v>
      </c>
      <c r="D40" s="123">
        <f t="shared" si="6"/>
        <v>0</v>
      </c>
      <c r="E40" s="123">
        <f t="shared" si="6"/>
        <v>0</v>
      </c>
      <c r="F40" s="123">
        <f t="shared" si="6"/>
        <v>0</v>
      </c>
      <c r="G40" s="123">
        <f t="shared" si="6"/>
        <v>0</v>
      </c>
      <c r="H40" s="123">
        <f t="shared" si="6"/>
        <v>0</v>
      </c>
      <c r="I40" s="123">
        <f t="shared" si="6"/>
        <v>0</v>
      </c>
      <c r="J40" s="123">
        <f t="shared" si="6"/>
        <v>0</v>
      </c>
      <c r="K40" s="123">
        <f t="shared" si="6"/>
        <v>0</v>
      </c>
      <c r="L40" s="123">
        <f t="shared" si="6"/>
        <v>0</v>
      </c>
      <c r="M40" s="123">
        <f t="shared" si="6"/>
        <v>0</v>
      </c>
      <c r="N40" s="123">
        <f>SUM(N41:N42)</f>
        <v>65110.239999999976</v>
      </c>
      <c r="O40" s="90"/>
    </row>
    <row r="41" spans="1:18" ht="17.100000000000001" customHeight="1" x14ac:dyDescent="0.25">
      <c r="A41" s="105" t="s">
        <v>123</v>
      </c>
      <c r="B41" s="106">
        <v>66837.019999999975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12">
        <f>SUM(B41:M41)</f>
        <v>66837.019999999975</v>
      </c>
      <c r="O41" s="90"/>
    </row>
    <row r="42" spans="1:18" ht="17.100000000000001" customHeight="1" x14ac:dyDescent="0.25">
      <c r="A42" s="105" t="s">
        <v>124</v>
      </c>
      <c r="B42" s="106">
        <v>-1726.7799999999997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7"/>
      <c r="N42" s="112">
        <f>SUM(B42:M42)</f>
        <v>-1726.7799999999997</v>
      </c>
      <c r="O42" s="90"/>
    </row>
    <row r="43" spans="1:18" ht="9.9499999999999993" customHeight="1" x14ac:dyDescent="0.25">
      <c r="A43" s="105"/>
      <c r="B43" s="113"/>
      <c r="C43" s="113"/>
      <c r="D43" s="113"/>
      <c r="E43" s="113"/>
      <c r="F43" s="113"/>
      <c r="G43" s="113"/>
      <c r="H43" s="113"/>
      <c r="I43" s="106"/>
      <c r="J43" s="113"/>
      <c r="K43" s="113"/>
      <c r="L43" s="113"/>
      <c r="M43" s="112"/>
      <c r="N43" s="112"/>
      <c r="O43" s="90"/>
    </row>
    <row r="44" spans="1:18" ht="18" customHeight="1" x14ac:dyDescent="0.25">
      <c r="A44" s="124" t="s">
        <v>94</v>
      </c>
      <c r="B44" s="125">
        <f t="shared" ref="B44:M44" si="7">B38+B40</f>
        <v>2878074.7099999837</v>
      </c>
      <c r="C44" s="125">
        <f t="shared" si="7"/>
        <v>0</v>
      </c>
      <c r="D44" s="125">
        <f t="shared" si="7"/>
        <v>0</v>
      </c>
      <c r="E44" s="125">
        <f t="shared" si="7"/>
        <v>0</v>
      </c>
      <c r="F44" s="125">
        <f t="shared" si="7"/>
        <v>0</v>
      </c>
      <c r="G44" s="125">
        <f t="shared" si="7"/>
        <v>0</v>
      </c>
      <c r="H44" s="125">
        <f t="shared" si="7"/>
        <v>0</v>
      </c>
      <c r="I44" s="125">
        <f t="shared" si="7"/>
        <v>0</v>
      </c>
      <c r="J44" s="125">
        <f t="shared" si="7"/>
        <v>0</v>
      </c>
      <c r="K44" s="125">
        <f t="shared" si="7"/>
        <v>0</v>
      </c>
      <c r="L44" s="125">
        <f t="shared" si="7"/>
        <v>0</v>
      </c>
      <c r="M44" s="125">
        <f t="shared" si="7"/>
        <v>0</v>
      </c>
      <c r="N44" s="125">
        <f>N38+N40</f>
        <v>2878074.7099999837</v>
      </c>
      <c r="O44" s="90"/>
    </row>
    <row r="45" spans="1:18" s="114" customFormat="1" ht="15" customHeight="1" x14ac:dyDescent="0.25">
      <c r="B45" s="115"/>
      <c r="N45" s="115"/>
      <c r="O45" s="90"/>
      <c r="Q45" s="115"/>
      <c r="R45" s="116"/>
    </row>
    <row r="46" spans="1:18" s="114" customFormat="1" ht="33.6" customHeight="1" x14ac:dyDescent="0.2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90"/>
      <c r="Q46" s="115"/>
      <c r="R46" s="116"/>
    </row>
    <row r="47" spans="1:18" s="114" customFormat="1" ht="15" customHeight="1" x14ac:dyDescent="0.25">
      <c r="B47" s="126"/>
      <c r="C47" s="126"/>
      <c r="D47" s="126"/>
      <c r="E47" s="126"/>
      <c r="F47" s="127">
        <f>+F46-F44</f>
        <v>0</v>
      </c>
      <c r="G47" s="127">
        <f>+G46-G44</f>
        <v>0</v>
      </c>
      <c r="H47" s="128"/>
      <c r="I47" s="126"/>
      <c r="J47" s="126"/>
      <c r="N47" s="115"/>
      <c r="O47" s="90"/>
      <c r="Q47" s="115"/>
      <c r="R47" s="116"/>
    </row>
    <row r="48" spans="1:18" s="114" customFormat="1" ht="15" customHeight="1" x14ac:dyDescent="0.25">
      <c r="B48" s="115"/>
      <c r="C48" s="115"/>
      <c r="D48" s="115"/>
      <c r="E48" s="115"/>
      <c r="F48" s="129"/>
      <c r="G48" s="129"/>
      <c r="H48" s="127"/>
      <c r="I48" s="115"/>
      <c r="J48" s="115"/>
      <c r="N48" s="115"/>
      <c r="O48" s="90"/>
    </row>
    <row r="49" spans="12:15" ht="15" customHeight="1" x14ac:dyDescent="0.25">
      <c r="L49" s="130"/>
      <c r="M49" s="114"/>
      <c r="N49" s="115"/>
      <c r="O49" s="90"/>
    </row>
  </sheetData>
  <mergeCells count="6">
    <mergeCell ref="A46:N46"/>
    <mergeCell ref="A2:N2"/>
    <mergeCell ref="A3:N3"/>
    <mergeCell ref="A4:N4"/>
    <mergeCell ref="A6:N6"/>
    <mergeCell ref="A8:N8"/>
  </mergeCells>
  <printOptions horizontalCentered="1"/>
  <pageMargins left="0.70866141732283472" right="0.70866141732283472" top="0.98425196850393704" bottom="0.59055118110236227" header="0.31496062992125984" footer="0.31496062992125984"/>
  <pageSetup paperSize="9" scale="80" orientation="portrait" r:id="rId1"/>
  <headerFooter>
    <oddFooter>&amp;C&amp;8Página &amp;P de &amp;N</oddFooter>
  </headerFooter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71.7109375" style="1" customWidth="1"/>
    <col min="2" max="2" width="2.28515625" style="1" customWidth="1"/>
    <col min="3" max="3" width="30.42578125" style="1" customWidth="1"/>
    <col min="4" max="16384" width="9.140625" style="1"/>
  </cols>
  <sheetData>
    <row r="1" spans="1:3" ht="50.25" customHeight="1" x14ac:dyDescent="0.25">
      <c r="A1" s="131"/>
      <c r="B1" s="131"/>
    </row>
    <row r="2" spans="1:3" ht="21.95" customHeight="1" x14ac:dyDescent="0.25">
      <c r="A2" s="138" t="s">
        <v>49</v>
      </c>
      <c r="B2" s="138"/>
      <c r="C2" s="138"/>
    </row>
    <row r="3" spans="1:3" ht="13.5" customHeight="1" x14ac:dyDescent="0.25">
      <c r="A3" s="138"/>
      <c r="B3" s="138"/>
      <c r="C3" s="138"/>
    </row>
    <row r="4" spans="1:3" ht="23.25" customHeight="1" x14ac:dyDescent="0.25">
      <c r="A4" s="134" t="s">
        <v>50</v>
      </c>
      <c r="B4" s="134"/>
      <c r="C4" s="134"/>
    </row>
    <row r="5" spans="1:3" ht="19.5" customHeight="1" x14ac:dyDescent="0.25">
      <c r="A5" s="138" t="s">
        <v>54</v>
      </c>
      <c r="B5" s="138"/>
      <c r="C5" s="138"/>
    </row>
    <row r="6" spans="1:3" ht="15" customHeight="1" x14ac:dyDescent="0.25">
      <c r="A6" s="132" t="s">
        <v>53</v>
      </c>
      <c r="B6" s="132"/>
      <c r="C6" s="132"/>
    </row>
    <row r="7" spans="1:3" ht="18" customHeight="1" x14ac:dyDescent="0.25">
      <c r="A7" s="132"/>
      <c r="B7" s="132"/>
      <c r="C7" s="132"/>
    </row>
    <row r="8" spans="1:3" ht="18" x14ac:dyDescent="0.25">
      <c r="A8" s="66"/>
      <c r="B8" s="66"/>
      <c r="C8" s="65"/>
    </row>
    <row r="9" spans="1:3" s="6" customFormat="1" x14ac:dyDescent="0.25">
      <c r="C9" s="52" t="s">
        <v>35</v>
      </c>
    </row>
    <row r="10" spans="1:3" s="8" customFormat="1" ht="12" thickBot="1" x14ac:dyDescent="0.3">
      <c r="C10" s="54">
        <v>2026</v>
      </c>
    </row>
    <row r="11" spans="1:3" x14ac:dyDescent="0.25">
      <c r="C11" s="56"/>
    </row>
    <row r="12" spans="1:3" s="11" customFormat="1" ht="16.5" thickBot="1" x14ac:dyDescent="0.3">
      <c r="A12" s="39" t="s">
        <v>0</v>
      </c>
      <c r="C12" s="57">
        <v>-1942.68999999988</v>
      </c>
    </row>
    <row r="13" spans="1:3" x14ac:dyDescent="0.25">
      <c r="C13" s="56"/>
    </row>
    <row r="14" spans="1:3" s="13" customFormat="1" ht="33.75" customHeight="1" x14ac:dyDescent="0.25">
      <c r="A14" s="38" t="s">
        <v>1</v>
      </c>
      <c r="C14" s="38"/>
    </row>
    <row r="15" spans="1:3" s="15" customFormat="1" ht="15.75" x14ac:dyDescent="0.25">
      <c r="A15" s="40" t="s">
        <v>2</v>
      </c>
      <c r="C15" s="63">
        <v>0</v>
      </c>
    </row>
    <row r="16" spans="1:3" s="15" customFormat="1" ht="15.75" x14ac:dyDescent="0.25">
      <c r="A16" s="40" t="s">
        <v>3</v>
      </c>
      <c r="C16" s="63">
        <v>0</v>
      </c>
    </row>
    <row r="17" spans="1:3" s="15" customFormat="1" ht="15.75" x14ac:dyDescent="0.25">
      <c r="A17" s="40" t="s">
        <v>4</v>
      </c>
      <c r="C17" s="63">
        <v>0</v>
      </c>
    </row>
    <row r="18" spans="1:3" s="15" customFormat="1" ht="15.75" x14ac:dyDescent="0.25">
      <c r="A18" s="40" t="s">
        <v>5</v>
      </c>
      <c r="C18" s="51">
        <v>67700</v>
      </c>
    </row>
    <row r="19" spans="1:3" s="15" customFormat="1" ht="15.75" x14ac:dyDescent="0.25">
      <c r="A19" s="40" t="s">
        <v>6</v>
      </c>
      <c r="C19" s="51">
        <v>34.450000000000003</v>
      </c>
    </row>
    <row r="20" spans="1:3" s="15" customFormat="1" ht="15.75" x14ac:dyDescent="0.25">
      <c r="A20" s="40" t="s">
        <v>7</v>
      </c>
      <c r="C20" s="63">
        <v>104.15</v>
      </c>
    </row>
    <row r="21" spans="1:3" s="11" customFormat="1" ht="15.75" x14ac:dyDescent="0.25">
      <c r="A21" s="41" t="s">
        <v>8</v>
      </c>
      <c r="B21" s="47"/>
      <c r="C21" s="42">
        <f t="shared" ref="C21" si="0">SUM(C15:C20)</f>
        <v>67838.599999999991</v>
      </c>
    </row>
    <row r="22" spans="1:3" x14ac:dyDescent="0.25">
      <c r="C22" s="60"/>
    </row>
    <row r="23" spans="1:3" s="13" customFormat="1" ht="15.75" x14ac:dyDescent="0.25">
      <c r="A23" s="38" t="s">
        <v>9</v>
      </c>
      <c r="C23" s="61"/>
    </row>
    <row r="24" spans="1:3" s="15" customFormat="1" ht="15.75" x14ac:dyDescent="0.25">
      <c r="A24" s="40" t="s">
        <v>10</v>
      </c>
      <c r="C24" s="64">
        <v>-37826.300000000003</v>
      </c>
    </row>
    <row r="25" spans="1:3" s="15" customFormat="1" ht="15.75" x14ac:dyDescent="0.25">
      <c r="A25" s="40" t="s">
        <v>11</v>
      </c>
      <c r="C25" s="64">
        <v>-52.24</v>
      </c>
    </row>
    <row r="26" spans="1:3" s="15" customFormat="1" ht="15.75" x14ac:dyDescent="0.25">
      <c r="A26" s="40" t="s">
        <v>12</v>
      </c>
      <c r="C26" s="64">
        <v>-3014.47</v>
      </c>
    </row>
    <row r="27" spans="1:3" s="15" customFormat="1" ht="15.75" x14ac:dyDescent="0.25">
      <c r="A27" s="43" t="s">
        <v>44</v>
      </c>
      <c r="B27" s="48"/>
      <c r="C27" s="44">
        <f t="shared" ref="C27" si="1">SUM(C24:C26)</f>
        <v>-40893.01</v>
      </c>
    </row>
    <row r="28" spans="1:3" s="15" customFormat="1" ht="15.75" x14ac:dyDescent="0.25">
      <c r="A28" s="40" t="s">
        <v>14</v>
      </c>
      <c r="C28" s="64">
        <v>-7713.47</v>
      </c>
    </row>
    <row r="29" spans="1:3" s="15" customFormat="1" ht="15.75" x14ac:dyDescent="0.25">
      <c r="A29" s="40" t="s">
        <v>15</v>
      </c>
      <c r="C29" s="64">
        <v>-14062.33</v>
      </c>
    </row>
    <row r="30" spans="1:3" s="15" customFormat="1" ht="15.75" x14ac:dyDescent="0.25">
      <c r="A30" s="40" t="s">
        <v>7</v>
      </c>
      <c r="C30" s="64">
        <f>-1049.61-0.3</f>
        <v>-1049.9099999999999</v>
      </c>
    </row>
    <row r="31" spans="1:3" s="11" customFormat="1" ht="15.75" x14ac:dyDescent="0.25">
      <c r="A31" s="41" t="s">
        <v>8</v>
      </c>
      <c r="B31" s="47"/>
      <c r="C31" s="45">
        <f t="shared" ref="C31" si="2">SUM(C27:C30)</f>
        <v>-63718.720000000001</v>
      </c>
    </row>
    <row r="32" spans="1:3" x14ac:dyDescent="0.25">
      <c r="C32" s="60"/>
    </row>
    <row r="33" spans="1:3" s="24" customFormat="1" ht="15.75" x14ac:dyDescent="0.25">
      <c r="A33" s="38" t="s">
        <v>16</v>
      </c>
      <c r="B33" s="13"/>
      <c r="C33" s="61"/>
    </row>
    <row r="34" spans="1:3" s="25" customFormat="1" ht="15.75" x14ac:dyDescent="0.25">
      <c r="A34" s="40" t="s">
        <v>17</v>
      </c>
      <c r="B34" s="15"/>
      <c r="C34" s="63">
        <v>0</v>
      </c>
    </row>
    <row r="35" spans="1:3" s="25" customFormat="1" ht="15.75" x14ac:dyDescent="0.25">
      <c r="A35" s="40" t="s">
        <v>18</v>
      </c>
      <c r="B35" s="15"/>
      <c r="C35" s="63">
        <v>0</v>
      </c>
    </row>
    <row r="36" spans="1:3" s="25" customFormat="1" ht="15.75" x14ac:dyDescent="0.25">
      <c r="A36" s="40" t="s">
        <v>19</v>
      </c>
      <c r="B36" s="15"/>
      <c r="C36" s="89">
        <v>-1612.28</v>
      </c>
    </row>
    <row r="37" spans="1:3" s="11" customFormat="1" ht="15.75" x14ac:dyDescent="0.25">
      <c r="A37" s="41" t="s">
        <v>8</v>
      </c>
      <c r="B37" s="47"/>
      <c r="C37" s="45">
        <f t="shared" ref="C37" si="3">SUM(C34:C36)</f>
        <v>-1612.28</v>
      </c>
    </row>
    <row r="38" spans="1:3" x14ac:dyDescent="0.25">
      <c r="C38" s="60"/>
    </row>
    <row r="39" spans="1:3" s="11" customFormat="1" ht="15.75" x14ac:dyDescent="0.25">
      <c r="A39" s="49" t="s">
        <v>20</v>
      </c>
      <c r="B39" s="46"/>
      <c r="C39" s="50">
        <f t="shared" ref="C39" si="4">C21+C31+C37</f>
        <v>2507.5999999999904</v>
      </c>
    </row>
    <row r="40" spans="1:3" s="29" customFormat="1" ht="15.75" x14ac:dyDescent="0.25">
      <c r="C40" s="62"/>
    </row>
    <row r="41" spans="1:3" s="25" customFormat="1" ht="15.75" x14ac:dyDescent="0.25">
      <c r="A41" s="40" t="s">
        <v>21</v>
      </c>
      <c r="B41" s="15"/>
      <c r="C41" s="64">
        <v>-15.69</v>
      </c>
    </row>
    <row r="42" spans="1:3" x14ac:dyDescent="0.25">
      <c r="C42" s="60"/>
    </row>
    <row r="43" spans="1:3" s="11" customFormat="1" ht="15.75" x14ac:dyDescent="0.25">
      <c r="A43" s="41" t="s">
        <v>22</v>
      </c>
      <c r="B43" s="47"/>
      <c r="C43" s="45">
        <f t="shared" ref="C43" si="5">C12+C39+C41</f>
        <v>549.2200000001103</v>
      </c>
    </row>
    <row r="44" spans="1:3" x14ac:dyDescent="0.25">
      <c r="C44" s="19"/>
    </row>
    <row r="45" spans="1:3" x14ac:dyDescent="0.25">
      <c r="A45" s="1" t="s">
        <v>48</v>
      </c>
    </row>
  </sheetData>
  <mergeCells count="5">
    <mergeCell ref="A1:B1"/>
    <mergeCell ref="A2:C3"/>
    <mergeCell ref="A4:C4"/>
    <mergeCell ref="A5:C5"/>
    <mergeCell ref="A6:C7"/>
  </mergeCells>
  <phoneticPr fontId="18" type="noConversion"/>
  <printOptions horizontalCentered="1"/>
  <pageMargins left="0.70866141732283472" right="0.70866141732283472" top="0.98425196850393704" bottom="0.59055118110236227" header="0.31496062992125984" footer="0.31496062992125984"/>
  <pageSetup paperSize="9" scale="80" orientation="portrait" r:id="rId1"/>
  <headerFooter>
    <oddFooter>&amp;C&amp;"Arial,Normal"&amp;8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31" t="s">
        <v>26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ht="42" customHeight="1" x14ac:dyDescent="0.25">
      <c r="A2" s="139" t="s">
        <v>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30" customHeight="1" x14ac:dyDescent="0.25">
      <c r="A3" s="140" t="s">
        <v>42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40</v>
      </c>
      <c r="D5" s="7" t="s">
        <v>35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34</v>
      </c>
      <c r="K5" s="7" t="s">
        <v>36</v>
      </c>
      <c r="L5" s="7" t="s">
        <v>37</v>
      </c>
      <c r="M5" s="7" t="s">
        <v>38</v>
      </c>
      <c r="N5" s="7" t="s">
        <v>39</v>
      </c>
      <c r="O5" s="7" t="s">
        <v>40</v>
      </c>
      <c r="Q5" s="7" t="s">
        <v>28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41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E2DB-343E-4DBB-BAC5-D45906E9675B}">
  <dimension ref="A1:G35"/>
  <sheetViews>
    <sheetView zoomScale="70" zoomScaleNormal="70" workbookViewId="0">
      <selection activeCell="I18" sqref="I18"/>
    </sheetView>
  </sheetViews>
  <sheetFormatPr defaultColWidth="9.140625" defaultRowHeight="15" x14ac:dyDescent="0.25"/>
  <cols>
    <col min="1" max="1" width="78.7109375" style="1" customWidth="1"/>
    <col min="2" max="2" width="2.7109375" style="1" customWidth="1"/>
    <col min="3" max="3" width="15.85546875" style="1" customWidth="1"/>
    <col min="4" max="16384" width="9.140625" style="1"/>
  </cols>
  <sheetData>
    <row r="1" spans="1:3" ht="50.25" customHeight="1" x14ac:dyDescent="0.25">
      <c r="A1" s="131"/>
      <c r="B1" s="131"/>
    </row>
    <row r="2" spans="1:3" ht="21" customHeight="1" x14ac:dyDescent="0.25">
      <c r="A2" s="131"/>
      <c r="B2" s="131"/>
    </row>
    <row r="3" spans="1:3" ht="18.75" customHeight="1" x14ac:dyDescent="0.25">
      <c r="A3" s="134" t="s">
        <v>49</v>
      </c>
      <c r="B3" s="134"/>
      <c r="C3" s="134"/>
    </row>
    <row r="4" spans="1:3" ht="18.75" customHeight="1" x14ac:dyDescent="0.25">
      <c r="A4" s="135" t="s">
        <v>50</v>
      </c>
      <c r="B4" s="135"/>
      <c r="C4" s="135"/>
    </row>
    <row r="5" spans="1:3" ht="18.75" customHeight="1" x14ac:dyDescent="0.25">
      <c r="A5" s="132" t="s">
        <v>55</v>
      </c>
      <c r="B5" s="132"/>
      <c r="C5" s="132"/>
    </row>
    <row r="6" spans="1:3" ht="15" customHeight="1" x14ac:dyDescent="0.25">
      <c r="A6" s="132"/>
      <c r="B6" s="132"/>
      <c r="C6" s="66"/>
    </row>
    <row r="7" spans="1:3" ht="20.25" customHeight="1" x14ac:dyDescent="0.25">
      <c r="A7" s="132" t="s">
        <v>51</v>
      </c>
      <c r="B7" s="132"/>
      <c r="C7" s="132"/>
    </row>
    <row r="8" spans="1:3" ht="21" customHeight="1" x14ac:dyDescent="0.25">
      <c r="A8" s="133"/>
      <c r="B8" s="133"/>
    </row>
    <row r="9" spans="1:3" s="6" customFormat="1" x14ac:dyDescent="0.25">
      <c r="A9" s="53"/>
      <c r="B9" s="53"/>
      <c r="C9" s="58" t="s">
        <v>35</v>
      </c>
    </row>
    <row r="10" spans="1:3" s="8" customFormat="1" ht="12" thickBot="1" x14ac:dyDescent="0.3">
      <c r="A10" s="55"/>
      <c r="B10" s="55"/>
      <c r="C10" s="59">
        <v>2026</v>
      </c>
    </row>
    <row r="11" spans="1:3" x14ac:dyDescent="0.25">
      <c r="A11" s="56"/>
      <c r="B11" s="56"/>
      <c r="C11" s="56"/>
    </row>
    <row r="12" spans="1:3" s="70" customFormat="1" ht="30" customHeight="1" thickBot="1" x14ac:dyDescent="0.3">
      <c r="A12" s="67" t="s">
        <v>23</v>
      </c>
      <c r="B12" s="68"/>
      <c r="C12" s="69">
        <v>549</v>
      </c>
    </row>
    <row r="13" spans="1:3" s="72" customFormat="1" ht="30" customHeight="1" x14ac:dyDescent="0.25">
      <c r="A13" s="71"/>
      <c r="B13" s="71"/>
      <c r="C13" s="71"/>
    </row>
    <row r="14" spans="1:3" s="76" customFormat="1" ht="30" customHeight="1" x14ac:dyDescent="0.25">
      <c r="A14" s="73" t="s">
        <v>27</v>
      </c>
      <c r="B14" s="74"/>
      <c r="C14" s="75"/>
    </row>
    <row r="15" spans="1:3" s="76" customFormat="1" ht="20.100000000000001" customHeight="1" x14ac:dyDescent="0.25">
      <c r="A15" s="77"/>
      <c r="B15" s="74"/>
      <c r="C15" s="78"/>
    </row>
    <row r="16" spans="1:3" s="76" customFormat="1" ht="30" customHeight="1" x14ac:dyDescent="0.25">
      <c r="A16" s="79" t="s">
        <v>24</v>
      </c>
      <c r="B16" s="74"/>
      <c r="C16" s="80">
        <v>6079</v>
      </c>
    </row>
    <row r="17" spans="1:7" s="76" customFormat="1" ht="45.75" customHeight="1" x14ac:dyDescent="0.25">
      <c r="A17" s="79" t="s">
        <v>47</v>
      </c>
      <c r="B17" s="74"/>
      <c r="C17" s="80">
        <v>-5</v>
      </c>
    </row>
    <row r="18" spans="1:7" s="76" customFormat="1" ht="30" customHeight="1" x14ac:dyDescent="0.25">
      <c r="A18" s="79" t="s">
        <v>46</v>
      </c>
      <c r="B18" s="74"/>
      <c r="C18" s="80">
        <v>-374.6</v>
      </c>
    </row>
    <row r="19" spans="1:7" s="72" customFormat="1" ht="30" customHeight="1" x14ac:dyDescent="0.25">
      <c r="A19" s="79" t="s">
        <v>45</v>
      </c>
      <c r="B19" s="74"/>
      <c r="C19" s="80"/>
    </row>
    <row r="20" spans="1:7" s="84" customFormat="1" ht="20.100000000000001" customHeight="1" x14ac:dyDescent="0.25">
      <c r="A20" s="81"/>
      <c r="B20" s="82"/>
      <c r="C20" s="83"/>
    </row>
    <row r="21" spans="1:7" s="76" customFormat="1" ht="30" customHeight="1" thickBot="1" x14ac:dyDescent="0.3">
      <c r="A21" s="85" t="s">
        <v>25</v>
      </c>
      <c r="B21" s="86"/>
      <c r="C21" s="87">
        <f t="shared" ref="C21" si="0">SUM(C12:C19)</f>
        <v>6248.4</v>
      </c>
    </row>
    <row r="22" spans="1:7" ht="14.45" customHeight="1" x14ac:dyDescent="0.25"/>
    <row r="23" spans="1:7" ht="14.45" customHeight="1" x14ac:dyDescent="0.25"/>
    <row r="24" spans="1:7" x14ac:dyDescent="0.25">
      <c r="G24" s="88" t="s">
        <v>52</v>
      </c>
    </row>
    <row r="31" spans="1:7" ht="15" customHeight="1" x14ac:dyDescent="0.25"/>
    <row r="35" ht="15" customHeight="1" x14ac:dyDescent="0.25"/>
  </sheetData>
  <mergeCells count="8">
    <mergeCell ref="A1:B1"/>
    <mergeCell ref="A2:B2"/>
    <mergeCell ref="A6:B6"/>
    <mergeCell ref="A8:B8"/>
    <mergeCell ref="A3:C3"/>
    <mergeCell ref="A4:C4"/>
    <mergeCell ref="A5:C5"/>
    <mergeCell ref="A7:C7"/>
  </mergeCells>
  <phoneticPr fontId="18" type="noConversion"/>
  <printOptions horizontalCentered="1"/>
  <pageMargins left="0.70866141732283472" right="0.70866141732283472" top="0.98425196850393704" bottom="0.59055118110236227" header="0.31496062992125984" footer="0.31496062992125984"/>
  <pageSetup paperSize="9" scale="80" orientation="portrait" r:id="rId1"/>
  <headerFooter>
    <oddFooter>&amp;C&amp;"Arial,Normal"&amp;8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36D8E5-479A-4552-A261-70E4B1B37784}"/>
</file>

<file path=customXml/itemProps2.xml><?xml version="1.0" encoding="utf-8"?>
<ds:datastoreItem xmlns:ds="http://schemas.openxmlformats.org/officeDocument/2006/customXml" ds:itemID="{4F75025C-B3F6-4317-B3A3-73604398A442}"/>
</file>

<file path=customXml/itemProps3.xml><?xml version="1.0" encoding="utf-8"?>
<ds:datastoreItem xmlns:ds="http://schemas.openxmlformats.org/officeDocument/2006/customXml" ds:itemID="{17000B99-1535-4B24-9A51-D876865A2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BALANÇO</vt:lpstr>
      <vt:lpstr>DRE</vt:lpstr>
      <vt:lpstr>DFC </vt:lpstr>
      <vt:lpstr>ICESP-CGs OP 88700_701</vt:lpstr>
      <vt:lpstr>CONCILIAÇÃO</vt:lpstr>
      <vt:lpstr>BALANÇO!Area_de_impressao</vt:lpstr>
      <vt:lpstr>CONCILIAÇÃO!Area_de_impressao</vt:lpstr>
      <vt:lpstr>'DFC '!Area_de_impressao</vt:lpstr>
      <vt:lpstr>DRE!Area_de_impressao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2026-03-26T10:43:48Z</cp:lastPrinted>
  <dcterms:created xsi:type="dcterms:W3CDTF">2018-09-18T19:31:35Z</dcterms:created>
  <dcterms:modified xsi:type="dcterms:W3CDTF">2026-03-31T14:53:52Z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