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Prestações de Contas Mensais\"/>
    </mc:Choice>
  </mc:AlternateContent>
  <xr:revisionPtr revIDLastSave="0" documentId="13_ncr:1_{003A8B19-B8D1-4164-8B4B-F96D584E6954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ICESP-CGs OP 88700_701" sheetId="11" state="hidden" r:id="rId1"/>
    <sheet name="Balanço OP" sheetId="26" r:id="rId2"/>
    <sheet name="DRE OP" sheetId="27" r:id="rId3"/>
    <sheet name="Balanço NOP" sheetId="24" r:id="rId4"/>
    <sheet name="DRE NOP" sheetId="25" r:id="rId5"/>
    <sheet name="DFC" sheetId="21" r:id="rId6"/>
    <sheet name="DFC NOP" sheetId="23" r:id="rId7"/>
    <sheet name="CONCILIAÇÃO" sheetId="22" r:id="rId8"/>
  </sheets>
  <externalReferences>
    <externalReference r:id="rId9"/>
    <externalReference r:id="rId10"/>
    <externalReference r:id="rId11"/>
  </externalReferences>
  <definedNames>
    <definedName name="_xlnm._FilterDatabase" localSheetId="3" hidden="1">'Balanço NOP'!$B$8:$B$27</definedName>
    <definedName name="_xlnm._FilterDatabase" localSheetId="1" hidden="1">'Balanço OP'!$B$8:$B$29</definedName>
    <definedName name="_xlnm._FilterDatabase" localSheetId="4" hidden="1">'DRE NOP'!$B$8:$B$14</definedName>
    <definedName name="_xlnm._FilterDatabase" localSheetId="2" hidden="1">'DRE OP'!$B$8:$B$14</definedName>
    <definedName name="A" localSheetId="5">#REF!</definedName>
    <definedName name="A" localSheetId="6">#REF!</definedName>
    <definedName name="A" localSheetId="0">#REF!</definedName>
    <definedName name="A">#REF!</definedName>
    <definedName name="AAAAAAAAAAA" localSheetId="5">#REF!</definedName>
    <definedName name="AAAAAAAAAAA" localSheetId="6">#REF!</definedName>
    <definedName name="AAAAAAAAAAA" localSheetId="0">#REF!</definedName>
    <definedName name="AAAAAAAAAAA">#REF!</definedName>
    <definedName name="_xlnm.Print_Area" localSheetId="7">CONCILIAÇÃO!$A$1:$F$18</definedName>
    <definedName name="_xlnm.Print_Area" localSheetId="5">DFC!$A$1:$G$42</definedName>
    <definedName name="_xlnm.Print_Area" localSheetId="6">'DFC NOP'!$A$1:$G$42</definedName>
    <definedName name="_xlnm.Print_Area" localSheetId="0">'ICESP-CGs OP 88700_701'!$A$1:$Q$40</definedName>
    <definedName name="B" localSheetId="5">#REF!</definedName>
    <definedName name="B" localSheetId="6">#REF!</definedName>
    <definedName name="B" localSheetId="0">#REF!</definedName>
    <definedName name="B">#REF!</definedName>
    <definedName name="b110000000000">#REF!</definedName>
    <definedName name="bbbbbbbbbbbbbbb" localSheetId="5">#REF!</definedName>
    <definedName name="bbbbbbbbbbbbbbb" localSheetId="6">#REF!</definedName>
    <definedName name="bbbbbbbbbbbbbbb" localSheetId="0">#REF!</definedName>
    <definedName name="bbbbbbbbbbbbbbb">#REF!</definedName>
    <definedName name="CONSOL_HIERARQUIZADO_HCOP" localSheetId="5">#REF!</definedName>
    <definedName name="CONSOL_HIERARQUIZADO_HCOP" localSheetId="6">#REF!</definedName>
    <definedName name="CONSOL_HIERARQUIZADO_HCOP" localSheetId="0">#REF!</definedName>
    <definedName name="CONSOL_HIERARQUIZADO_HCOP">#REF!</definedName>
    <definedName name="CONSOLIDADO" localSheetId="5">#REF!</definedName>
    <definedName name="CONSOLIDADO" localSheetId="6">#REF!</definedName>
    <definedName name="CONSOLIDADO" localSheetId="0">#REF!</definedName>
    <definedName name="CONSOLIDADO">#REF!</definedName>
    <definedName name="CRIS" localSheetId="5">#REF!</definedName>
    <definedName name="CRIS" localSheetId="6">#REF!</definedName>
    <definedName name="CRIS" localSheetId="0">#REF!</definedName>
    <definedName name="CRIS">#REF!</definedName>
    <definedName name="E" localSheetId="5">#REF!</definedName>
    <definedName name="E" localSheetId="6">#REF!</definedName>
    <definedName name="E" localSheetId="0">#REF!</definedName>
    <definedName name="E">#REF!</definedName>
    <definedName name="e_consolidado_hier_completa" localSheetId="5">#REF!</definedName>
    <definedName name="e_consolidado_hier_completa" localSheetId="6">#REF!</definedName>
    <definedName name="e_consolidado_hier_completa" localSheetId="0">#REF!</definedName>
    <definedName name="e_consolidado_hier_completa">#REF!</definedName>
    <definedName name="e_consolidado_julho07_hier_completa" localSheetId="5">#REF!</definedName>
    <definedName name="e_consolidado_julho07_hier_completa" localSheetId="6">#REF!</definedName>
    <definedName name="e_consolidado_julho07_hier_completa" localSheetId="0">#REF!</definedName>
    <definedName name="e_consolidado_julho07_hier_completa">#REF!</definedName>
    <definedName name="e_saldo_total_julh07_hier_completa" localSheetId="5">#REF!</definedName>
    <definedName name="e_saldo_total_julh07_hier_completa" localSheetId="6">#REF!</definedName>
    <definedName name="e_saldo_total_julh07_hier_completa" localSheetId="0">#REF!</definedName>
    <definedName name="e_saldo_total_julh07_hier_completa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FFFFFF" localSheetId="5">#REF!</definedName>
    <definedName name="FFFFFFF" localSheetId="6">#REF!</definedName>
    <definedName name="FFFFFFF" localSheetId="0">#REF!</definedName>
    <definedName name="FFFFFFF">#REF!</definedName>
    <definedName name="FFFFFFFFFFFFFFFFFF" localSheetId="5">#REF!</definedName>
    <definedName name="FFFFFFFFFFFFFFFFFF" localSheetId="6">#REF!</definedName>
    <definedName name="FFFFFFFFFFFFFFFFFF" localSheetId="0">#REF!</definedName>
    <definedName name="FFFFFFFFFFFFFFFFFF">#REF!</definedName>
    <definedName name="fppfpfpfp" localSheetId="5">#REF!</definedName>
    <definedName name="fppfpfpfp" localSheetId="6">#REF!</definedName>
    <definedName name="fppfpfpfp" localSheetId="0">#REF!</definedName>
    <definedName name="fppfpfpfp">#REF!</definedName>
    <definedName name="ggg" localSheetId="5">#REF!</definedName>
    <definedName name="ggg" localSheetId="6">#REF!</definedName>
    <definedName name="ggg" localSheetId="0">#REF!</definedName>
    <definedName name="ggg">#REF!</definedName>
    <definedName name="GR" localSheetId="5">#REF!</definedName>
    <definedName name="GR" localSheetId="6">#REF!</definedName>
    <definedName name="GR" localSheetId="0">#REF!</definedName>
    <definedName name="GR">#REF!</definedName>
    <definedName name="ICESP_DFC___CONSOL_HIERAR" localSheetId="5">#REF!</definedName>
    <definedName name="ICESP_DFC___CONSOL_HIERAR" localSheetId="6">#REF!</definedName>
    <definedName name="ICESP_DFC___CONSOL_HIERAR" localSheetId="0">#REF!</definedName>
    <definedName name="ICESP_DFC___CONSOL_HIERAR">#REF!</definedName>
    <definedName name="já" localSheetId="5">#REF!</definedName>
    <definedName name="já" localSheetId="6">#REF!</definedName>
    <definedName name="já" localSheetId="0">#REF!</definedName>
    <definedName name="já">#REF!</definedName>
    <definedName name="jjjjjjjjjjjjjjjjjjjjj" localSheetId="5">#REF!</definedName>
    <definedName name="jjjjjjjjjjjjjjjjjjjjj" localSheetId="6">#REF!</definedName>
    <definedName name="jjjjjjjjjjjjjjjjjjjjj" localSheetId="0">#REF!</definedName>
    <definedName name="jjjjjjjjjjjjjjjjjjjjj">#REF!</definedName>
    <definedName name="k" localSheetId="5">#REF!</definedName>
    <definedName name="k" localSheetId="6">#REF!</definedName>
    <definedName name="k" localSheetId="0">#REF!</definedName>
    <definedName name="k">#REF!</definedName>
    <definedName name="LDLDLDLDLD" localSheetId="5">#REF!</definedName>
    <definedName name="LDLDLDLDLD" localSheetId="6">#REF!</definedName>
    <definedName name="LDLDLDLDLD" localSheetId="0">#REF!</definedName>
    <definedName name="LDLDLDLDLD">#REF!</definedName>
    <definedName name="LL" localSheetId="5">#REF!</definedName>
    <definedName name="LL" localSheetId="6">#REF!</definedName>
    <definedName name="LL" localSheetId="0">#REF!</definedName>
    <definedName name="LL">#REF!</definedName>
    <definedName name="mmmm" localSheetId="5">#REF!</definedName>
    <definedName name="mmmm" localSheetId="6">#REF!</definedName>
    <definedName name="mmmm" localSheetId="0">#REF!</definedName>
    <definedName name="mmmm">#REF!</definedName>
    <definedName name="N___Consolidado_ICESP_HIER" localSheetId="5">#REF!</definedName>
    <definedName name="N___Consolidado_ICESP_HIER" localSheetId="6">#REF!</definedName>
    <definedName name="N___Consolidado_ICESP_HIER" localSheetId="0">#REF!</definedName>
    <definedName name="N___Consolidado_ICESP_HIER">#REF!</definedName>
    <definedName name="o" localSheetId="5">#REF!</definedName>
    <definedName name="o" localSheetId="6">#REF!</definedName>
    <definedName name="o" localSheetId="0">#REF!</definedName>
    <definedName name="o">#REF!</definedName>
    <definedName name="tb" localSheetId="5">#REF!</definedName>
    <definedName name="tb" localSheetId="6">#REF!</definedName>
    <definedName name="tb" localSheetId="0">#REF!</definedName>
    <definedName name="tb">#REF!</definedName>
    <definedName name="tbCG" localSheetId="5">[1]Plan1!$J$5:$K$1422</definedName>
    <definedName name="tbCG" localSheetId="6">[1]Plan1!$J$5:$K$1422</definedName>
    <definedName name="tbCG">[2]Plan1!$J$5:$K$1422</definedName>
    <definedName name="tbEspTit" localSheetId="5">[1]Plan1!$A$5:$B$7</definedName>
    <definedName name="tbEspTit" localSheetId="6">[1]Plan1!$A$5:$B$7</definedName>
    <definedName name="tbEspTit">[2]Plan1!$A$5:$B$7</definedName>
    <definedName name="tbTpReceita" localSheetId="5">[1]Plan1!$D$5:$E$10</definedName>
    <definedName name="tbTpReceita" localSheetId="6">[1]Plan1!$D$5:$E$10</definedName>
    <definedName name="tbTpReceita">[2]Plan1!$D$5:$E$10</definedName>
    <definedName name="z" localSheetId="5">#REF!</definedName>
    <definedName name="z" localSheetId="6">#REF!</definedName>
    <definedName name="z" localSheetId="0">#REF!</definedName>
    <definedName name="z">#REF!</definedName>
    <definedName name="ZZ_DISTR_AIH_CONTR_DEZ2005" localSheetId="5">#REF!</definedName>
    <definedName name="ZZ_DISTR_AIH_CONTR_DEZ2005" localSheetId="6">#REF!</definedName>
    <definedName name="ZZ_DISTR_AIH_CONTR_DEZ2005" localSheetId="0">#REF!</definedName>
    <definedName name="ZZ_DISTR_AIH_CONTR_DEZ2005">#REF!</definedName>
    <definedName name="ZZ_DISTR_AIH_CONTR_JAN2006" localSheetId="5">#REF!</definedName>
    <definedName name="ZZ_DISTR_AIH_CONTR_JAN2006" localSheetId="6">#REF!</definedName>
    <definedName name="ZZ_DISTR_AIH_CONTR_JAN2006" localSheetId="0">#REF!</definedName>
    <definedName name="ZZ_DISTR_AIH_CONTR_JAN2006">#REF!</definedName>
    <definedName name="ZZ_DISTR_AMB_CONTR_DEZ2005" localSheetId="5">#REF!</definedName>
    <definedName name="ZZ_DISTR_AMB_CONTR_DEZ2005" localSheetId="6">#REF!</definedName>
    <definedName name="ZZ_DISTR_AMB_CONTR_DEZ2005" localSheetId="0">#REF!</definedName>
    <definedName name="ZZ_DISTR_AMB_CONTR_DEZ2005">#REF!</definedName>
    <definedName name="ZZ_DISTR_AMB_CONTR_JAN2006" localSheetId="5">#REF!</definedName>
    <definedName name="ZZ_DISTR_AMB_CONTR_JAN2006" localSheetId="6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5">#REF!</definedName>
    <definedName name="ZZ_DISTR_CONTR_AMB_JAN2006_Sem_coincidentes_ZZ_DISTR_AMB_CONTR_J" localSheetId="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27" l="1"/>
  <c r="G27" i="27"/>
  <c r="G26" i="27"/>
  <c r="F26" i="27"/>
  <c r="E26" i="27"/>
  <c r="D26" i="27"/>
  <c r="C26" i="27"/>
  <c r="E22" i="27"/>
  <c r="G22" i="27" s="1"/>
  <c r="G21" i="27"/>
  <c r="G20" i="27"/>
  <c r="G19" i="27"/>
  <c r="G18" i="27"/>
  <c r="G17" i="27"/>
  <c r="G16" i="27"/>
  <c r="G15" i="27"/>
  <c r="G14" i="27"/>
  <c r="F13" i="27"/>
  <c r="F24" i="27" s="1"/>
  <c r="F30" i="27" s="1"/>
  <c r="D13" i="27"/>
  <c r="D24" i="27" s="1"/>
  <c r="D30" i="27" s="1"/>
  <c r="C13" i="27"/>
  <c r="G11" i="27"/>
  <c r="G10" i="27"/>
  <c r="G9" i="27"/>
  <c r="F8" i="27"/>
  <c r="E8" i="27"/>
  <c r="D8" i="27"/>
  <c r="C8" i="27"/>
  <c r="G8" i="27" s="1"/>
  <c r="F27" i="26"/>
  <c r="F18" i="26" s="1"/>
  <c r="E27" i="26"/>
  <c r="E18" i="26" s="1"/>
  <c r="D27" i="26"/>
  <c r="D18" i="26" s="1"/>
  <c r="C27" i="26"/>
  <c r="C18" i="26" s="1"/>
  <c r="F25" i="26"/>
  <c r="F19" i="26"/>
  <c r="E19" i="26"/>
  <c r="D19" i="26"/>
  <c r="C19" i="26"/>
  <c r="F15" i="26"/>
  <c r="F8" i="26" s="1"/>
  <c r="E15" i="26"/>
  <c r="E8" i="26" s="1"/>
  <c r="D15" i="26"/>
  <c r="D8" i="26" s="1"/>
  <c r="C15" i="26"/>
  <c r="E11" i="26"/>
  <c r="F9" i="26"/>
  <c r="E9" i="26"/>
  <c r="D9" i="26"/>
  <c r="C9" i="26"/>
  <c r="C8" i="26"/>
  <c r="G13" i="27" l="1"/>
  <c r="G24" i="27" s="1"/>
  <c r="G30" i="27" s="1"/>
  <c r="E13" i="27"/>
  <c r="E24" i="27" s="1"/>
  <c r="E30" i="27" s="1"/>
  <c r="C24" i="27"/>
  <c r="C30" i="27" s="1"/>
  <c r="G26" i="25" l="1"/>
  <c r="G25" i="25"/>
  <c r="G24" i="25"/>
  <c r="F24" i="25"/>
  <c r="E24" i="25"/>
  <c r="D24" i="25"/>
  <c r="C24" i="25"/>
  <c r="E22" i="25"/>
  <c r="E27" i="25" s="1"/>
  <c r="D22" i="25"/>
  <c r="D27" i="25" s="1"/>
  <c r="G20" i="25"/>
  <c r="G19" i="25"/>
  <c r="G18" i="25"/>
  <c r="G17" i="25"/>
  <c r="G16" i="25"/>
  <c r="G15" i="25"/>
  <c r="G14" i="25"/>
  <c r="G13" i="25"/>
  <c r="F13" i="25"/>
  <c r="F22" i="25" s="1"/>
  <c r="F27" i="25" s="1"/>
  <c r="E13" i="25"/>
  <c r="D13" i="25"/>
  <c r="C13" i="25"/>
  <c r="C22" i="25" s="1"/>
  <c r="C27" i="25" s="1"/>
  <c r="G11" i="25"/>
  <c r="G10" i="25"/>
  <c r="G9" i="25"/>
  <c r="F8" i="25"/>
  <c r="E8" i="25"/>
  <c r="D8" i="25"/>
  <c r="C8" i="25"/>
  <c r="G8" i="25" s="1"/>
  <c r="G22" i="25" s="1"/>
  <c r="G27" i="25" s="1"/>
  <c r="F25" i="24"/>
  <c r="E25" i="24"/>
  <c r="D25" i="24"/>
  <c r="F18" i="24"/>
  <c r="F17" i="24" s="1"/>
  <c r="E18" i="24"/>
  <c r="E17" i="24" s="1"/>
  <c r="D18" i="24"/>
  <c r="D17" i="24" s="1"/>
  <c r="F9" i="24"/>
  <c r="F8" i="24" s="1"/>
  <c r="E9" i="24"/>
  <c r="D9" i="24"/>
  <c r="E8" i="24"/>
  <c r="D8" i="24"/>
  <c r="F18" i="22" l="1"/>
  <c r="F35" i="21"/>
  <c r="F24" i="21"/>
  <c r="F29" i="21" s="1"/>
  <c r="F18" i="21"/>
  <c r="F35" i="23"/>
  <c r="F24" i="23"/>
  <c r="F29" i="23" s="1"/>
  <c r="F18" i="23"/>
  <c r="E18" i="22"/>
  <c r="F37" i="23" l="1"/>
  <c r="F37" i="21"/>
  <c r="E24" i="21" l="1"/>
  <c r="E29" i="21" s="1"/>
  <c r="E35" i="21"/>
  <c r="E18" i="21"/>
  <c r="E35" i="23"/>
  <c r="E24" i="23"/>
  <c r="E29" i="23" s="1"/>
  <c r="E18" i="23"/>
  <c r="D18" i="22"/>
  <c r="D34" i="21"/>
  <c r="D24" i="21"/>
  <c r="D29" i="21" s="1"/>
  <c r="D18" i="21"/>
  <c r="D35" i="23"/>
  <c r="D24" i="23"/>
  <c r="D29" i="23" s="1"/>
  <c r="D18" i="23"/>
  <c r="C18" i="22"/>
  <c r="C39" i="21"/>
  <c r="C25" i="23"/>
  <c r="C35" i="21"/>
  <c r="C24" i="21"/>
  <c r="C29" i="21" s="1"/>
  <c r="C18" i="21"/>
  <c r="C35" i="23"/>
  <c r="C24" i="23"/>
  <c r="C18" i="23"/>
  <c r="E37" i="23" l="1"/>
  <c r="E37" i="21"/>
  <c r="D35" i="21"/>
  <c r="D37" i="23"/>
  <c r="D37" i="21"/>
  <c r="C29" i="23"/>
  <c r="C37" i="23" s="1"/>
  <c r="C37" i="21"/>
  <c r="C32" i="11" l="1"/>
  <c r="C33" i="11"/>
  <c r="C23" i="11"/>
  <c r="C27" i="11"/>
  <c r="C17" i="11"/>
  <c r="C35" i="11"/>
  <c r="C39" i="11"/>
  <c r="Q37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/>
  <c r="N23" i="11"/>
  <c r="N27" i="11"/>
  <c r="M23" i="11"/>
  <c r="M27" i="11"/>
  <c r="M35" i="11"/>
  <c r="L23" i="11"/>
  <c r="L27" i="11"/>
  <c r="K23" i="11"/>
  <c r="K27" i="11"/>
  <c r="J23" i="11"/>
  <c r="J27" i="11"/>
  <c r="I23" i="11"/>
  <c r="I27" i="11"/>
  <c r="I35" i="11"/>
  <c r="H23" i="11"/>
  <c r="H27" i="11"/>
  <c r="G23" i="11"/>
  <c r="G27" i="11"/>
  <c r="F23" i="11"/>
  <c r="F27" i="11"/>
  <c r="E23" i="11"/>
  <c r="E27" i="11"/>
  <c r="E35" i="11"/>
  <c r="D23" i="11"/>
  <c r="D27" i="11"/>
  <c r="Q22" i="11"/>
  <c r="Q21" i="11"/>
  <c r="Q20" i="11"/>
  <c r="O17" i="11"/>
  <c r="N17" i="11"/>
  <c r="M17" i="11"/>
  <c r="L17" i="11"/>
  <c r="L35" i="11"/>
  <c r="K17" i="11"/>
  <c r="J17" i="11"/>
  <c r="I17" i="11"/>
  <c r="H17" i="11"/>
  <c r="H35" i="11"/>
  <c r="G17" i="11"/>
  <c r="F17" i="11"/>
  <c r="E17" i="11"/>
  <c r="D17" i="11"/>
  <c r="Q16" i="11"/>
  <c r="Q15" i="11"/>
  <c r="Q14" i="11"/>
  <c r="Q13" i="11"/>
  <c r="Q12" i="11"/>
  <c r="Q11" i="11"/>
  <c r="Q8" i="11"/>
  <c r="D35" i="11"/>
  <c r="D39" i="11"/>
  <c r="E8" i="11"/>
  <c r="E39" i="11"/>
  <c r="F8" i="11"/>
  <c r="Q23" i="11"/>
  <c r="Q27" i="11"/>
  <c r="Q17" i="11"/>
  <c r="Q33" i="11"/>
  <c r="F35" i="11"/>
  <c r="J35" i="11"/>
  <c r="N35" i="11"/>
  <c r="G35" i="11"/>
  <c r="K35" i="11"/>
  <c r="O35" i="11"/>
  <c r="F39" i="11"/>
  <c r="G8" i="11"/>
  <c r="G39" i="11"/>
  <c r="H8" i="11"/>
  <c r="H39" i="11"/>
  <c r="I8" i="11"/>
  <c r="I39" i="11"/>
  <c r="J8" i="11"/>
  <c r="J39" i="11"/>
  <c r="K8" i="11"/>
  <c r="K39" i="11"/>
  <c r="L8" i="11"/>
  <c r="L39" i="11"/>
  <c r="M8" i="11"/>
  <c r="M39" i="11"/>
  <c r="N8" i="11"/>
  <c r="N39" i="11"/>
  <c r="O8" i="11"/>
  <c r="O39" i="11"/>
  <c r="Q35" i="11"/>
  <c r="Q39" i="11"/>
  <c r="C41" i="21" l="1"/>
  <c r="D9" i="21" s="1"/>
  <c r="D41" i="21" s="1"/>
  <c r="E9" i="21" s="1"/>
  <c r="E41" i="21" s="1"/>
  <c r="F9" i="21" s="1"/>
  <c r="F41" i="21" s="1"/>
  <c r="C41" i="23"/>
  <c r="D9" i="23" s="1"/>
  <c r="D41" i="23" s="1"/>
  <c r="E9" i="23" s="1"/>
  <c r="E41" i="23" s="1"/>
  <c r="F9" i="23" s="1"/>
  <c r="F41" i="23" s="1"/>
</calcChain>
</file>

<file path=xl/sharedStrings.xml><?xml version="1.0" encoding="utf-8"?>
<sst xmlns="http://schemas.openxmlformats.org/spreadsheetml/2006/main" count="229" uniqueCount="100">
  <si>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</si>
  <si>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</si>
  <si>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</si>
  <si>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</si>
  <si>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</si>
  <si>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</si>
  <si>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</si>
  <si>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</si>
  <si>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</si>
  <si>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</si>
  <si>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</si>
  <si>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</si>
  <si>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</si>
  <si>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</si>
  <si>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</si>
  <si>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</si>
  <si>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</si>
  <si>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</si>
  <si>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</si>
  <si>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</si>
  <si>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</si>
  <si>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</si>
  <si>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</si>
  <si>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</si>
  <si>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</si>
  <si>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</si>
  <si>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</si>
  <si>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</si>
  <si>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</si>
  <si>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</si>
  <si>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</si>
  <si>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</si>
  <si>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</si>
  <si>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</si>
  <si>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</si>
  <si>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</si>
  <si>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</si>
  <si>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</si>
  <si>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</si>
  <si>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</si>
  <si>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</si>
  <si>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</si>
  <si>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</si>
  <si>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</si>
  <si>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</si>
  <si>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</si>
  <si>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</si>
  <si>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INSTITUTO PERDIZES - CONTRATO DE GESTÃO Nº 02/2022 (CG 75.000)</t>
  </si>
  <si>
    <t>CONCILIAÇÃO BANCÁRIA (R$ MIL)</t>
  </si>
  <si>
    <t>INSTITUTO PERDIZES NÃO OPERACIONAIS - CONTRATO DE GESTÃO Nº 02/2022 (CG 31.700-94678)</t>
  </si>
  <si>
    <t>FLUXOS DE CAIXA DE ABRIL /2026 (R$ MIL)</t>
  </si>
  <si>
    <t>INSTITUTO PERDIZES NÃO OPERACIONAL</t>
  </si>
  <si>
    <t>CONTRATO DE GESTÃO N.º 02/2022</t>
  </si>
  <si>
    <t>BALANÇO PATRIMONIAL DE JANEIRO A ABRIL/2026 (EM R$)</t>
  </si>
  <si>
    <t>JANEIRO</t>
  </si>
  <si>
    <t>FEVEREIRO</t>
  </si>
  <si>
    <t>MARÇO</t>
  </si>
  <si>
    <t>ABRIL</t>
  </si>
  <si>
    <t>ATIVO</t>
  </si>
  <si>
    <t>CIRCULANTE</t>
  </si>
  <si>
    <t>CAIXA E EQUIVALENTES DE CAIXA</t>
  </si>
  <si>
    <t>CONTAS A RECEBER</t>
  </si>
  <si>
    <t>ESTOQUES</t>
  </si>
  <si>
    <t>DESPESAS ANTECIPADAS</t>
  </si>
  <si>
    <t>OUTROS CRÉDITOS</t>
  </si>
  <si>
    <t>ATIVO NÃO CIRCULANTE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</si>
  <si>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</si>
  <si>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</si>
  <si>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</si>
  <si>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</si>
  <si>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</si>
  <si>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</si>
  <si>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OUTRAS OBRIGAÇÕES</t>
  </si>
  <si>
    <t>PASSIVO NÃO CIRCULANTE</t>
  </si>
  <si>
    <t>PATRIMÔNIO LÍQUIDO</t>
  </si>
  <si>
    <t>RESULTADO ACUMULADO</t>
  </si>
  <si>
    <t>RESULTADO DO PERÍODO</t>
  </si>
  <si>
    <t>DEMONSTRAÇÃO DO RESULTADO DE JANEIRO A ABRIL/2026 (R$)</t>
  </si>
  <si>
    <t>RECEITAS OPERACIONAIS</t>
  </si>
  <si>
    <t>CONTRATO DE GESTÃO Nº 02/2022</t>
  </si>
  <si>
    <t>ESTUDOS CLINICOS</t>
  </si>
  <si>
    <t>OUTRAS RECEITAS</t>
  </si>
  <si>
    <t>DESPESAS OPERACIONAIS</t>
  </si>
  <si>
    <t>PESSOAL</t>
  </si>
  <si>
    <t>SERVIÇOS PROFISSIONAIS</t>
  </si>
  <si>
    <t>MATERIAIS PARA CONSUMO</t>
  </si>
  <si>
    <t>UTILIDADES E SERVIÇOS</t>
  </si>
  <si>
    <t>ALUGUÉIS</t>
  </si>
  <si>
    <t>DEPRECIAÇÕES E AMORTIZAÇÕES</t>
  </si>
  <si>
    <t>OUTRAS DESPESAS</t>
  </si>
  <si>
    <t>RESULTADO OPERACIONAL</t>
  </si>
  <si>
    <t>RESULTADOS FINANCEIROS LÍQUIDOS</t>
  </si>
  <si>
    <t>RECEITAS FINANCEIRAS</t>
  </si>
  <si>
    <t>DESPESAS FINANCEIRAS</t>
  </si>
  <si>
    <t>INSTITUTO PERDIZES</t>
  </si>
  <si>
    <t>DEPÓSITOS JUDICIAIS</t>
  </si>
  <si>
    <t>PROVISÃO PARA RISCOS FISCAIS, TRABALHISTAS E CÍVEIS</t>
  </si>
  <si>
    <t>DOAÇÕES</t>
  </si>
  <si>
    <t xml:space="preserve">REPASSES HCFMUSP - SERV. PRESTADOS </t>
  </si>
  <si>
    <t>PERDAS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</si>
</sst>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sz val="8"/>
      <color indexed="8"/>
      <name val="Verdana"/>
      <family val="2"/>
    </font>
    <font>
      <b/>
      <sz val="14"/>
      <color rgb="FF548235"/>
      <name val="Verdana"/>
      <family val="2"/>
    </font>
    <font>
      <sz val="12"/>
      <color rgb="FF548235"/>
      <name val="Verdana"/>
      <family val="2"/>
    </font>
    <font>
      <sz val="10"/>
      <color indexed="8"/>
      <name val="ARIAL"/>
      <charset val="1"/>
    </font>
    <font>
      <b/>
      <sz val="8"/>
      <color theme="0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MS Sans Serif"/>
    </font>
    <font>
      <sz val="8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8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0" borderId="0"/>
    <xf numFmtId="0" fontId="41" fillId="0" borderId="0">
      <alignment vertical="top"/>
    </xf>
    <xf numFmtId="0" fontId="46" fillId="0" borderId="0">
      <alignment vertical="top"/>
    </xf>
    <xf numFmtId="43" fontId="50" fillId="0" borderId="0" applyFont="0" applyFill="0" applyBorder="0" applyAlignment="0" applyProtection="0"/>
    <xf numFmtId="166" fontId="41" fillId="0" borderId="0" applyFont="0" applyFill="0" applyBorder="0" applyAlignment="0" applyProtection="0">
      <alignment vertical="top"/>
    </xf>
  </cellStyleXfs>
  <cellXfs count="1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38" fontId="2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0" fontId="26" fillId="0" borderId="0" xfId="0" applyFont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5" fillId="5" borderId="4" xfId="0" applyFont="1" applyFill="1" applyBorder="1" applyAlignment="1">
      <alignment horizontal="left" vertical="center" indent="2"/>
    </xf>
    <xf numFmtId="164" fontId="25" fillId="5" borderId="5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6" fillId="0" borderId="5" xfId="0" applyNumberFormat="1" applyFont="1" applyBorder="1" applyAlignment="1">
      <alignment vertical="center"/>
    </xf>
    <xf numFmtId="0" fontId="27" fillId="6" borderId="4" xfId="0" applyFont="1" applyFill="1" applyBorder="1" applyAlignment="1">
      <alignment horizontal="left" vertical="center" indent="3"/>
    </xf>
    <xf numFmtId="0" fontId="27" fillId="6" borderId="0" xfId="0" applyFont="1" applyFill="1" applyAlignment="1">
      <alignment vertical="center"/>
    </xf>
    <xf numFmtId="165" fontId="27" fillId="6" borderId="5" xfId="0" applyNumberFormat="1" applyFont="1" applyFill="1" applyBorder="1" applyAlignment="1">
      <alignment vertical="center"/>
    </xf>
    <xf numFmtId="164" fontId="25" fillId="6" borderId="4" xfId="0" applyNumberFormat="1" applyFont="1" applyFill="1" applyBorder="1" applyAlignment="1">
      <alignment horizontal="left" vertical="center" indent="2"/>
    </xf>
    <xf numFmtId="164" fontId="25" fillId="6" borderId="0" xfId="0" applyNumberFormat="1" applyFont="1" applyFill="1" applyAlignment="1">
      <alignment vertical="center"/>
    </xf>
    <xf numFmtId="164" fontId="25" fillId="6" borderId="5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4" xfId="0" applyFont="1" applyBorder="1" applyAlignment="1">
      <alignment horizontal="left" vertical="center"/>
    </xf>
    <xf numFmtId="165" fontId="28" fillId="0" borderId="5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38" fontId="33" fillId="0" borderId="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5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8" xfId="0" applyFont="1" applyBorder="1" applyAlignment="1">
      <alignment horizontal="left" vertical="center" indent="2"/>
    </xf>
    <xf numFmtId="3" fontId="36" fillId="0" borderId="8" xfId="0" applyNumberFormat="1" applyFont="1" applyBorder="1" applyAlignment="1">
      <alignment vertical="center"/>
    </xf>
    <xf numFmtId="0" fontId="36" fillId="0" borderId="4" xfId="0" applyFont="1" applyBorder="1" applyAlignment="1">
      <alignment horizontal="left" vertical="center" wrapText="1" indent="3"/>
    </xf>
    <xf numFmtId="3" fontId="36" fillId="0" borderId="5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indent="2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33" fillId="7" borderId="6" xfId="0" applyFon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164" fontId="33" fillId="7" borderId="7" xfId="0" applyNumberFormat="1" applyFont="1" applyFill="1" applyBorder="1" applyAlignment="1">
      <alignment vertical="center"/>
    </xf>
    <xf numFmtId="164" fontId="22" fillId="6" borderId="5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center" vertical="center" wrapText="1"/>
    </xf>
    <xf numFmtId="0" fontId="45" fillId="0" borderId="0" xfId="4" applyFont="1" applyAlignment="1">
      <alignment vertical="center"/>
    </xf>
    <xf numFmtId="0" fontId="42" fillId="0" borderId="0" xfId="4" applyFont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7" fillId="8" borderId="0" xfId="5" applyFont="1" applyFill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8" fillId="0" borderId="0" xfId="4" applyFont="1" applyAlignment="1">
      <alignment vertical="center"/>
    </xf>
    <xf numFmtId="0" fontId="49" fillId="9" borderId="0" xfId="4" applyFont="1" applyFill="1" applyAlignment="1">
      <alignment vertical="center"/>
    </xf>
    <xf numFmtId="3" fontId="49" fillId="9" borderId="0" xfId="6" applyNumberFormat="1" applyFont="1" applyFill="1" applyAlignment="1">
      <alignment horizontal="right" vertical="center"/>
    </xf>
    <xf numFmtId="0" fontId="49" fillId="10" borderId="0" xfId="4" applyFont="1" applyFill="1" applyAlignment="1">
      <alignment vertical="center"/>
    </xf>
    <xf numFmtId="3" fontId="49" fillId="10" borderId="0" xfId="6" applyNumberFormat="1" applyFont="1" applyFill="1" applyAlignment="1">
      <alignment horizontal="right" vertical="center"/>
    </xf>
    <xf numFmtId="0" fontId="48" fillId="0" borderId="0" xfId="4" applyFont="1" applyAlignment="1">
      <alignment horizontal="left" vertical="center" indent="1"/>
    </xf>
    <xf numFmtId="3" fontId="48" fillId="0" borderId="0" xfId="6" applyNumberFormat="1" applyFont="1" applyFill="1" applyAlignment="1">
      <alignment horizontal="right" vertical="center"/>
    </xf>
    <xf numFmtId="0" fontId="51" fillId="0" borderId="0" xfId="4" applyFont="1" applyAlignment="1">
      <alignment vertical="center"/>
    </xf>
    <xf numFmtId="0" fontId="44" fillId="0" borderId="0" xfId="4" applyFont="1" applyAlignment="1">
      <alignment vertical="center" wrapText="1"/>
    </xf>
    <xf numFmtId="0" fontId="42" fillId="0" borderId="0" xfId="4" applyFont="1" applyAlignment="1">
      <alignment vertical="center" wrapText="1"/>
    </xf>
    <xf numFmtId="0" fontId="42" fillId="0" borderId="0" xfId="4" applyFont="1" applyAlignment="1">
      <alignment vertical="center"/>
    </xf>
    <xf numFmtId="0" fontId="52" fillId="0" borderId="0" xfId="4" applyFont="1" applyAlignment="1">
      <alignment horizontal="center" vertical="center"/>
    </xf>
    <xf numFmtId="4" fontId="43" fillId="0" borderId="0" xfId="4" applyNumberFormat="1" applyFont="1" applyAlignment="1">
      <alignment vertical="center"/>
    </xf>
    <xf numFmtId="3" fontId="48" fillId="0" borderId="0" xfId="6" applyNumberFormat="1" applyFont="1" applyAlignment="1">
      <alignment horizontal="right" vertical="center"/>
    </xf>
    <xf numFmtId="0" fontId="48" fillId="0" borderId="0" xfId="4" applyFont="1" applyAlignment="1">
      <alignment horizontal="left" vertical="center" indent="2"/>
    </xf>
    <xf numFmtId="3" fontId="48" fillId="0" borderId="0" xfId="7" applyNumberFormat="1" applyFont="1" applyAlignment="1">
      <alignment horizontal="right" vertical="center"/>
    </xf>
    <xf numFmtId="0" fontId="49" fillId="0" borderId="0" xfId="4" applyFont="1" applyAlignment="1">
      <alignment vertical="center"/>
    </xf>
    <xf numFmtId="3" fontId="49" fillId="0" borderId="0" xfId="6" applyNumberFormat="1" applyFont="1" applyFill="1" applyAlignment="1">
      <alignment horizontal="right" vertical="center"/>
    </xf>
    <xf numFmtId="0" fontId="49" fillId="11" borderId="0" xfId="4" applyFont="1" applyFill="1" applyAlignment="1">
      <alignment vertical="center"/>
    </xf>
    <xf numFmtId="3" fontId="49" fillId="11" borderId="0" xfId="6" applyNumberFormat="1" applyFont="1" applyFill="1" applyAlignment="1">
      <alignment horizontal="right" vertical="center"/>
    </xf>
    <xf numFmtId="0" fontId="53" fillId="12" borderId="0" xfId="4" applyFont="1" applyFill="1" applyAlignment="1">
      <alignment vertical="center"/>
    </xf>
    <xf numFmtId="3" fontId="53" fillId="12" borderId="0" xfId="6" applyNumberFormat="1" applyFont="1" applyFill="1" applyAlignment="1">
      <alignment horizontal="right" vertical="center"/>
    </xf>
    <xf numFmtId="3" fontId="54" fillId="0" borderId="0" xfId="6" applyNumberFormat="1" applyFont="1" applyFill="1" applyAlignment="1">
      <alignment horizontal="right" vertical="center"/>
    </xf>
    <xf numFmtId="3" fontId="48" fillId="0" borderId="0" xfId="4" applyNumberFormat="1" applyFont="1" applyAlignment="1">
      <alignment vertical="center"/>
    </xf>
    <xf numFmtId="4" fontId="51" fillId="0" borderId="0" xfId="4" applyNumberFormat="1" applyFont="1" applyAlignment="1">
      <alignment vertical="center"/>
    </xf>
    <xf numFmtId="166" fontId="48" fillId="0" borderId="0" xfId="7" applyFont="1" applyAlignment="1">
      <alignment vertical="center"/>
    </xf>
    <xf numFmtId="4" fontId="48" fillId="0" borderId="0" xfId="4" applyNumberFormat="1" applyFont="1" applyAlignment="1">
      <alignment vertical="center"/>
    </xf>
    <xf numFmtId="166" fontId="48" fillId="0" borderId="0" xfId="7" applyFont="1" applyFill="1" applyAlignment="1">
      <alignment vertical="center"/>
    </xf>
    <xf numFmtId="43" fontId="48" fillId="0" borderId="0" xfId="4" applyNumberFormat="1" applyFont="1" applyAlignment="1">
      <alignment vertical="center"/>
    </xf>
    <xf numFmtId="0" fontId="48" fillId="13" borderId="0" xfId="4" applyFont="1" applyFill="1" applyAlignment="1">
      <alignment horizontal="left" vertical="center" indent="2"/>
    </xf>
    <xf numFmtId="3" fontId="48" fillId="13" borderId="0" xfId="6" applyNumberFormat="1" applyFont="1" applyFill="1" applyAlignment="1">
      <alignment horizontal="right" vertical="center"/>
    </xf>
  </cellXfs>
  <cellStyles count="8">
    <cellStyle name="Normal" xfId="0" builtinId="0"/>
    <cellStyle name="Normal 2" xfId="5" xr:uid="{DE080744-6F74-4841-9B7D-B9DBB39EC545}"/>
    <cellStyle name="Normal 2 4 2" xfId="4" xr:uid="{D2A85B26-B6E2-4A7B-9DC2-3311B48D2039}"/>
    <cellStyle name="Normal 4 10" xfId="3" xr:uid="{8BCEBCE6-2293-453E-8563-7A7CC164F72B}"/>
    <cellStyle name="Separador de milhares 3" xfId="1" xr:uid="{00000000-0005-0000-0000-000001000000}"/>
    <cellStyle name="Separador de milhares 4" xfId="2" xr:uid="{00000000-0005-0000-0000-000002000000}"/>
    <cellStyle name="Vírgula 2" xfId="6" xr:uid="{8B5F73EA-2D9D-4948-B279-9E0E9AE8888F}"/>
    <cellStyle name="Vírgula 3" xfId="7" xr:uid="{FD7609D3-E44C-45D4-8ED0-CF522C270986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156882</xdr:colOff>
      <xdr:row>0</xdr:row>
      <xdr:rowOff>341540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C72BEB-2A74-43A9-98A7-53D47EE65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3357" cy="341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1008528</xdr:colOff>
      <xdr:row>0</xdr:row>
      <xdr:rowOff>353974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E4E231-B2B3-446B-8CD9-21E36C2B6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09553" cy="353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1299881</xdr:colOff>
      <xdr:row>0</xdr:row>
      <xdr:rowOff>369794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1B1D8C-0AA2-4F7D-9B8F-942F9097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72231" cy="369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</xdr:colOff>
      <xdr:row>0</xdr:row>
      <xdr:rowOff>1</xdr:rowOff>
    </xdr:from>
    <xdr:to>
      <xdr:col>7</xdr:col>
      <xdr:colOff>33617</xdr:colOff>
      <xdr:row>0</xdr:row>
      <xdr:rowOff>347382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7AF4CD-3190-43AE-962B-E2FAA2A0C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" y="1"/>
          <a:ext cx="7575737" cy="347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68033</xdr:colOff>
      <xdr:row>0</xdr:row>
      <xdr:rowOff>2</xdr:rowOff>
    </xdr:from>
    <xdr:to>
      <xdr:col>6</xdr:col>
      <xdr:colOff>13607</xdr:colOff>
      <xdr:row>0</xdr:row>
      <xdr:rowOff>644684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9DD9BA-53A1-49A4-BFB7-78B29F96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8033" y="2"/>
          <a:ext cx="8572503" cy="644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27211</xdr:colOff>
      <xdr:row>0</xdr:row>
      <xdr:rowOff>2</xdr:rowOff>
    </xdr:from>
    <xdr:to>
      <xdr:col>4</xdr:col>
      <xdr:colOff>925286</xdr:colOff>
      <xdr:row>1</xdr:row>
      <xdr:rowOff>13607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45A9D-3F54-426C-9163-FA1E6598B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7211" y="2"/>
          <a:ext cx="7388682" cy="6939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47621</xdr:colOff>
      <xdr:row>0</xdr:row>
      <xdr:rowOff>0</xdr:rowOff>
    </xdr:from>
    <xdr:to>
      <xdr:col>5</xdr:col>
      <xdr:colOff>830035</xdr:colOff>
      <xdr:row>1</xdr:row>
      <xdr:rowOff>11906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BFA752-67AB-4C75-8C36-999077B0D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47621" y="0"/>
          <a:ext cx="8960307" cy="6242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Controladoria/Projetos%20Controladoria/Subven&#231;&#245;es/HC-PERDIZES/Presta&#231;&#227;o%20de%20Contas%20-%20HC%20x%20Perdizes/2026/4%20-%20Abril26/Arquivos%20Contabilidade/04_ABRIL%2026_Oficial_Cont_N&#227;o%20Operacional.xlsx" TargetMode="External"/><Relationship Id="rId2" Type="http://schemas.openxmlformats.org/officeDocument/2006/relationships/externalLinkPath" Target="file:///O:\Controladoria\Projetos%20Controladoria\Subven&#231;&#245;es\HC-PERDIZES\Presta&#231;&#227;o%20de%20Contas%20-%20HC%20x%20Perdizes\2026\4%20-%20Abril26\Arquivos%20Contabilidade\04_ABRIL%2026_Oficial_Cont_N&#227;o%20Operacional.xlsx" TargetMode="External"/><Relationship Id="rId1" Type="http://schemas.openxmlformats.org/officeDocument/2006/relationships/externalLinkPath" Target="/Controladoria/Projetos%20Controladoria/Subven&#231;&#245;es/HC-PERDIZES/Presta&#231;&#227;o%20de%20Contas%20-%20HC%20x%20Perdizes/2026/4%20-%20Abril26/Arquivos%20Contabilidade/04_ABRIL%2026_Oficial_Cont_N&#227;o%20Opera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ço "/>
      <sheetName val="DRE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93" t="s">
        <v>29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42" customHeight="1" x14ac:dyDescent="0.25">
      <c r="A2" s="96" t="s">
        <v>46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30" customHeight="1" x14ac:dyDescent="0.25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4D29-A9F2-4848-8761-11E513C105D3}">
  <sheetPr>
    <pageSetUpPr fitToPage="1"/>
  </sheetPr>
  <dimension ref="A1:J31"/>
  <sheetViews>
    <sheetView showGridLines="0" zoomScale="85" zoomScaleNormal="85" workbookViewId="0">
      <selection activeCell="E8" sqref="E8"/>
    </sheetView>
  </sheetViews>
  <sheetFormatPr defaultColWidth="6.85546875" defaultRowHeight="15" customHeight="1" x14ac:dyDescent="0.25"/>
  <cols>
    <col min="1" max="1" width="6.85546875" style="113"/>
    <col min="2" max="2" width="62.140625" style="113" customWidth="1"/>
    <col min="3" max="6" width="19.85546875" style="113" customWidth="1"/>
    <col min="7" max="9" width="6.85546875" style="113"/>
    <col min="10" max="10" width="8.5703125" style="113" bestFit="1" customWidth="1"/>
    <col min="11" max="16384" width="6.85546875" style="113"/>
  </cols>
  <sheetData>
    <row r="1" spans="1:6" s="99" customFormat="1" ht="50.1" customHeight="1" x14ac:dyDescent="0.25"/>
    <row r="2" spans="1:6" s="101" customFormat="1" ht="24.95" customHeight="1" x14ac:dyDescent="0.25">
      <c r="A2" s="100" t="s">
        <v>94</v>
      </c>
      <c r="B2" s="100"/>
      <c r="C2" s="100"/>
      <c r="D2" s="100"/>
      <c r="E2" s="100"/>
      <c r="F2" s="100"/>
    </row>
    <row r="3" spans="1:6" s="101" customFormat="1" ht="24.95" customHeight="1" x14ac:dyDescent="0.25">
      <c r="A3" s="102" t="s">
        <v>52</v>
      </c>
      <c r="B3" s="102"/>
      <c r="C3" s="102"/>
      <c r="D3" s="102"/>
      <c r="E3" s="102"/>
      <c r="F3" s="102"/>
    </row>
    <row r="4" spans="1:6" s="101" customFormat="1" ht="15" customHeight="1" x14ac:dyDescent="0.25">
      <c r="A4" s="98" t="s">
        <v>53</v>
      </c>
      <c r="B4" s="98"/>
      <c r="C4" s="98"/>
      <c r="D4" s="98"/>
      <c r="E4" s="98"/>
      <c r="F4" s="98"/>
    </row>
    <row r="5" spans="1:6" s="101" customFormat="1" ht="24.95" customHeight="1" x14ac:dyDescent="0.25">
      <c r="B5" s="103"/>
      <c r="C5" s="103"/>
      <c r="D5" s="103"/>
      <c r="E5" s="103"/>
      <c r="F5" s="103"/>
    </row>
    <row r="6" spans="1:6" s="101" customFormat="1" ht="24.95" customHeight="1" x14ac:dyDescent="0.25">
      <c r="B6" s="103"/>
      <c r="C6" s="104" t="s">
        <v>54</v>
      </c>
      <c r="D6" s="104" t="s">
        <v>55</v>
      </c>
      <c r="E6" s="104" t="s">
        <v>56</v>
      </c>
      <c r="F6" s="104" t="s">
        <v>57</v>
      </c>
    </row>
    <row r="7" spans="1:6" s="99" customFormat="1" ht="24.95" customHeight="1" x14ac:dyDescent="0.25"/>
    <row r="8" spans="1:6" s="106" customFormat="1" ht="24.95" customHeight="1" x14ac:dyDescent="0.25">
      <c r="B8" s="107" t="s">
        <v>58</v>
      </c>
      <c r="C8" s="108">
        <f t="shared" ref="C8:D8" si="0">C9+C15</f>
        <v>12771553.639999999</v>
      </c>
      <c r="D8" s="108">
        <f t="shared" si="0"/>
        <v>13933971.959999997</v>
      </c>
      <c r="E8" s="108">
        <f>E9+E15</f>
        <v>14738070.270000003</v>
      </c>
      <c r="F8" s="108">
        <f>F9+F15</f>
        <v>14701594.929999998</v>
      </c>
    </row>
    <row r="9" spans="1:6" s="106" customFormat="1" ht="24.95" customHeight="1" x14ac:dyDescent="0.25">
      <c r="B9" s="109" t="s">
        <v>59</v>
      </c>
      <c r="C9" s="110">
        <f t="shared" ref="C9:D9" si="1">SUM(C10:C14)</f>
        <v>11014775.119999999</v>
      </c>
      <c r="D9" s="110">
        <f t="shared" si="1"/>
        <v>11929761.609999998</v>
      </c>
      <c r="E9" s="110">
        <f>SUM(E10:E14)</f>
        <v>12755165.820000004</v>
      </c>
      <c r="F9" s="110">
        <f>SUM(F10:F14)</f>
        <v>12615772.859999998</v>
      </c>
    </row>
    <row r="10" spans="1:6" s="106" customFormat="1" ht="24.95" customHeight="1" x14ac:dyDescent="0.25">
      <c r="B10" s="111" t="s">
        <v>60</v>
      </c>
      <c r="C10" s="112">
        <v>9300584.620000001</v>
      </c>
      <c r="D10" s="112">
        <v>10063699.939999998</v>
      </c>
      <c r="E10" s="112">
        <v>10856647.100000001</v>
      </c>
      <c r="F10" s="112">
        <v>10591951.399999999</v>
      </c>
    </row>
    <row r="11" spans="1:6" s="106" customFormat="1" ht="24.95" customHeight="1" x14ac:dyDescent="0.25">
      <c r="B11" s="111" t="s">
        <v>61</v>
      </c>
      <c r="C11" s="112">
        <v>162472.11999999933</v>
      </c>
      <c r="D11" s="112">
        <v>289458.56000000081</v>
      </c>
      <c r="E11" s="112">
        <f>414158.720000002</f>
        <v>414158.72000000201</v>
      </c>
      <c r="F11" s="112">
        <v>355345.26999999938</v>
      </c>
    </row>
    <row r="12" spans="1:6" s="106" customFormat="1" ht="24.95" customHeight="1" x14ac:dyDescent="0.25">
      <c r="B12" s="111" t="s">
        <v>62</v>
      </c>
      <c r="C12" s="112">
        <v>1059669.58</v>
      </c>
      <c r="D12" s="112">
        <v>1069334.69</v>
      </c>
      <c r="E12" s="112">
        <v>1115146.4099999997</v>
      </c>
      <c r="F12" s="112">
        <v>1149413.3499999999</v>
      </c>
    </row>
    <row r="13" spans="1:6" s="106" customFormat="1" ht="24.95" customHeight="1" x14ac:dyDescent="0.25">
      <c r="B13" s="111" t="s">
        <v>63</v>
      </c>
      <c r="C13" s="112">
        <v>37423.68</v>
      </c>
      <c r="D13" s="128">
        <v>99115.49</v>
      </c>
      <c r="E13" s="128">
        <v>84193.930000000008</v>
      </c>
      <c r="F13" s="128">
        <v>69958</v>
      </c>
    </row>
    <row r="14" spans="1:6" s="106" customFormat="1" ht="24.95" customHeight="1" x14ac:dyDescent="0.25">
      <c r="B14" s="111" t="s">
        <v>64</v>
      </c>
      <c r="C14" s="112">
        <v>454625.12000000005</v>
      </c>
      <c r="D14" s="112">
        <v>408152.93</v>
      </c>
      <c r="E14" s="112">
        <v>285019.66000000003</v>
      </c>
      <c r="F14" s="112">
        <v>449104.84</v>
      </c>
    </row>
    <row r="15" spans="1:6" s="106" customFormat="1" ht="24.95" customHeight="1" x14ac:dyDescent="0.25">
      <c r="B15" s="109" t="s">
        <v>65</v>
      </c>
      <c r="C15" s="110">
        <f t="shared" ref="C15" si="2">C17</f>
        <v>1756778.52</v>
      </c>
      <c r="D15" s="110">
        <f>SUM(D16:D17)</f>
        <v>2004210.3500000003</v>
      </c>
      <c r="E15" s="110">
        <f>SUM(E16:E17)</f>
        <v>1982904.4500000002</v>
      </c>
      <c r="F15" s="110">
        <f>SUM(F16:F17)</f>
        <v>2085822.0699999996</v>
      </c>
    </row>
    <row r="16" spans="1:6" s="106" customFormat="1" ht="24.95" customHeight="1" x14ac:dyDescent="0.25">
      <c r="B16" s="111" t="s">
        <v>95</v>
      </c>
      <c r="C16" s="112">
        <v>0</v>
      </c>
      <c r="D16" s="112">
        <v>241933.09</v>
      </c>
      <c r="E16" s="112">
        <v>241933.09</v>
      </c>
      <c r="F16" s="112">
        <v>245193.18</v>
      </c>
    </row>
    <row r="17" spans="2:10" s="106" customFormat="1" ht="24.95" customHeight="1" x14ac:dyDescent="0.25">
      <c r="B17" s="111" t="s">
        <v>66</v>
      </c>
      <c r="C17" s="112">
        <v>1756778.52</v>
      </c>
      <c r="D17" s="112">
        <v>1762277.2600000002</v>
      </c>
      <c r="E17" s="112">
        <v>1740971.36</v>
      </c>
      <c r="F17" s="112">
        <v>1840628.8899999997</v>
      </c>
    </row>
    <row r="18" spans="2:10" s="106" customFormat="1" ht="24.95" customHeight="1" x14ac:dyDescent="0.25">
      <c r="B18" s="107" t="s">
        <v>67</v>
      </c>
      <c r="C18" s="108">
        <f t="shared" ref="C18:E18" si="3">C19+C25+C27</f>
        <v>12771553.879999999</v>
      </c>
      <c r="D18" s="108">
        <f t="shared" si="3"/>
        <v>13933971.909999998</v>
      </c>
      <c r="E18" s="108">
        <f t="shared" si="3"/>
        <v>14738070.050000001</v>
      </c>
      <c r="F18" s="108">
        <f>F19+F25+F27</f>
        <v>14701594.939999998</v>
      </c>
    </row>
    <row r="19" spans="2:10" s="106" customFormat="1" ht="24.95" customHeight="1" x14ac:dyDescent="0.25">
      <c r="B19" s="109" t="s">
        <v>59</v>
      </c>
      <c r="C19" s="110">
        <f t="shared" ref="C19:D19" si="4">SUM(C20:C24)</f>
        <v>11895396.199999999</v>
      </c>
      <c r="D19" s="110">
        <f t="shared" si="4"/>
        <v>12750426.48</v>
      </c>
      <c r="E19" s="110">
        <f>SUM(E20:E24)</f>
        <v>13517584.370000001</v>
      </c>
      <c r="F19" s="110">
        <f>SUM(F20:F24)</f>
        <v>14534940.07</v>
      </c>
      <c r="J19" s="129"/>
    </row>
    <row r="20" spans="2:10" s="106" customFormat="1" ht="24.95" customHeight="1" x14ac:dyDescent="0.25">
      <c r="B20" s="111" t="s">
        <v>68</v>
      </c>
      <c r="C20" s="112">
        <v>496514.78000000009</v>
      </c>
      <c r="D20" s="112">
        <v>470669.85</v>
      </c>
      <c r="E20" s="112">
        <v>422216.61000000004</v>
      </c>
      <c r="F20" s="112">
        <v>450925.20000000007</v>
      </c>
    </row>
    <row r="21" spans="2:10" s="106" customFormat="1" ht="24.95" customHeight="1" x14ac:dyDescent="0.25">
      <c r="B21" s="111" t="s">
        <v>69</v>
      </c>
      <c r="C21" s="112">
        <v>215551.96000000043</v>
      </c>
      <c r="D21" s="112">
        <v>551151.31000000006</v>
      </c>
      <c r="E21" s="112">
        <v>488318.3199999996</v>
      </c>
      <c r="F21" s="112">
        <v>951353.51000000024</v>
      </c>
    </row>
    <row r="22" spans="2:10" s="106" customFormat="1" ht="24.95" customHeight="1" x14ac:dyDescent="0.25">
      <c r="B22" s="111" t="s">
        <v>70</v>
      </c>
      <c r="C22" s="112">
        <v>9711067.8499999996</v>
      </c>
      <c r="D22" s="112">
        <v>10268978.82</v>
      </c>
      <c r="E22" s="112">
        <v>10970300.880000001</v>
      </c>
      <c r="F22" s="112">
        <v>11565711.629999999</v>
      </c>
    </row>
    <row r="23" spans="2:10" s="106" customFormat="1" ht="24.95" customHeight="1" x14ac:dyDescent="0.25">
      <c r="B23" s="111" t="s">
        <v>71</v>
      </c>
      <c r="C23" s="112">
        <v>1098073.6099999999</v>
      </c>
      <c r="D23" s="112">
        <v>1059721.5100000002</v>
      </c>
      <c r="E23" s="112">
        <v>1160607.67</v>
      </c>
      <c r="F23" s="112">
        <v>1308789.3099999998</v>
      </c>
    </row>
    <row r="24" spans="2:10" s="106" customFormat="1" ht="24.95" customHeight="1" x14ac:dyDescent="0.25">
      <c r="B24" s="111" t="s">
        <v>72</v>
      </c>
      <c r="C24" s="112">
        <v>374188</v>
      </c>
      <c r="D24" s="112">
        <v>399904.99</v>
      </c>
      <c r="E24" s="112">
        <v>476140.89</v>
      </c>
      <c r="F24" s="112">
        <v>258160.41999999998</v>
      </c>
    </row>
    <row r="25" spans="2:10" s="106" customFormat="1" ht="24.95" customHeight="1" x14ac:dyDescent="0.25">
      <c r="B25" s="109" t="s">
        <v>73</v>
      </c>
      <c r="C25" s="110">
        <v>0</v>
      </c>
      <c r="D25" s="110">
        <v>0</v>
      </c>
      <c r="E25" s="110">
        <v>0</v>
      </c>
      <c r="F25" s="110">
        <f>F26</f>
        <v>6498</v>
      </c>
    </row>
    <row r="26" spans="2:10" s="106" customFormat="1" ht="24.95" customHeight="1" x14ac:dyDescent="0.25">
      <c r="B26" s="111" t="s">
        <v>96</v>
      </c>
      <c r="C26" s="112">
        <v>0</v>
      </c>
      <c r="D26" s="112">
        <v>0</v>
      </c>
      <c r="E26" s="112">
        <v>0</v>
      </c>
      <c r="F26" s="112">
        <v>6498</v>
      </c>
    </row>
    <row r="27" spans="2:10" s="106" customFormat="1" ht="24.95" customHeight="1" x14ac:dyDescent="0.25">
      <c r="B27" s="109" t="s">
        <v>74</v>
      </c>
      <c r="C27" s="110">
        <f t="shared" ref="C27:D27" si="5">SUM(C28:C29)</f>
        <v>876157.67999999912</v>
      </c>
      <c r="D27" s="110">
        <f t="shared" si="5"/>
        <v>1183545.4299999983</v>
      </c>
      <c r="E27" s="110">
        <f>SUM(E28:E29)</f>
        <v>1220485.6799999997</v>
      </c>
      <c r="F27" s="110">
        <f>SUM(F28:F29)</f>
        <v>160156.86999999755</v>
      </c>
    </row>
    <row r="28" spans="2:10" s="106" customFormat="1" ht="24.95" customHeight="1" x14ac:dyDescent="0.25">
      <c r="B28" s="111" t="s">
        <v>75</v>
      </c>
      <c r="C28" s="112">
        <v>502108.93</v>
      </c>
      <c r="D28" s="112">
        <v>502108.93</v>
      </c>
      <c r="E28" s="112">
        <v>502108.93</v>
      </c>
      <c r="F28" s="112">
        <v>502108.92999999993</v>
      </c>
    </row>
    <row r="29" spans="2:10" s="106" customFormat="1" ht="24.95" customHeight="1" x14ac:dyDescent="0.25">
      <c r="B29" s="111" t="s">
        <v>76</v>
      </c>
      <c r="C29" s="112">
        <v>374048.74999999913</v>
      </c>
      <c r="D29" s="112">
        <v>681436.49999999837</v>
      </c>
      <c r="E29" s="112">
        <v>718376.74999999977</v>
      </c>
      <c r="F29" s="112">
        <v>-341952.06000000238</v>
      </c>
    </row>
    <row r="31" spans="2:10" ht="15" customHeight="1" x14ac:dyDescent="0.25">
      <c r="D31" s="130"/>
    </row>
  </sheetData>
  <mergeCells count="3">
    <mergeCell ref="A2:F2"/>
    <mergeCell ref="A3:F3"/>
    <mergeCell ref="A4:F4"/>
  </mergeCells>
  <printOptions horizontalCentered="1"/>
  <pageMargins left="0.7" right="0.7" top="0.75" bottom="0.75" header="0.3" footer="0.3"/>
  <pageSetup paperSize="9" scale="57" orientation="portrait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ED9B-2A91-48F2-A7E2-D50F47DB8150}">
  <sheetPr>
    <pageSetUpPr fitToPage="1"/>
  </sheetPr>
  <dimension ref="A1:L36"/>
  <sheetViews>
    <sheetView showGridLines="0" zoomScale="85" zoomScaleNormal="85" workbookViewId="0">
      <selection activeCell="E8" sqref="E8"/>
    </sheetView>
  </sheetViews>
  <sheetFormatPr defaultColWidth="6.85546875" defaultRowHeight="15" customHeight="1" x14ac:dyDescent="0.25"/>
  <cols>
    <col min="1" max="1" width="6.85546875" style="99"/>
    <col min="2" max="2" width="47.5703125" style="99" customWidth="1"/>
    <col min="3" max="3" width="17.140625" style="99" bestFit="1" customWidth="1"/>
    <col min="4" max="6" width="17.140625" style="99" customWidth="1"/>
    <col min="7" max="7" width="15.7109375" style="99" bestFit="1" customWidth="1"/>
    <col min="8" max="9" width="6.85546875" style="99"/>
    <col min="10" max="10" width="10.7109375" style="99" bestFit="1" customWidth="1"/>
    <col min="11" max="11" width="11.42578125" style="99" bestFit="1" customWidth="1"/>
    <col min="12" max="16384" width="6.85546875" style="99"/>
  </cols>
  <sheetData>
    <row r="1" spans="1:12" ht="50.1" customHeight="1" x14ac:dyDescent="0.25"/>
    <row r="2" spans="1:12" s="101" customFormat="1" ht="24.95" customHeight="1" x14ac:dyDescent="0.25">
      <c r="A2" s="100" t="s">
        <v>94</v>
      </c>
      <c r="B2" s="100"/>
      <c r="C2" s="100"/>
      <c r="D2" s="100"/>
      <c r="E2" s="100"/>
      <c r="F2" s="100"/>
      <c r="G2" s="100"/>
      <c r="H2" s="114"/>
      <c r="I2" s="114"/>
      <c r="J2" s="114"/>
    </row>
    <row r="3" spans="1:12" s="101" customFormat="1" ht="24.95" customHeight="1" x14ac:dyDescent="0.25">
      <c r="A3" s="102" t="s">
        <v>52</v>
      </c>
      <c r="B3" s="102"/>
      <c r="C3" s="102"/>
      <c r="D3" s="102"/>
      <c r="E3" s="102"/>
      <c r="F3" s="102"/>
      <c r="G3" s="102"/>
      <c r="H3" s="115"/>
      <c r="I3" s="115"/>
      <c r="J3" s="115"/>
    </row>
    <row r="4" spans="1:12" s="101" customFormat="1" ht="15" customHeight="1" x14ac:dyDescent="0.25">
      <c r="A4" s="102" t="s">
        <v>77</v>
      </c>
      <c r="B4" s="102"/>
      <c r="C4" s="102"/>
      <c r="D4" s="102"/>
      <c r="E4" s="102"/>
      <c r="F4" s="102"/>
      <c r="G4" s="102"/>
      <c r="H4" s="115"/>
      <c r="I4" s="115"/>
      <c r="J4" s="115"/>
      <c r="K4" s="115"/>
      <c r="L4" s="115"/>
    </row>
    <row r="5" spans="1:12" s="101" customFormat="1" ht="24.95" customHeight="1" x14ac:dyDescent="0.25">
      <c r="B5" s="103"/>
      <c r="C5" s="103"/>
      <c r="D5" s="103"/>
      <c r="E5" s="103"/>
      <c r="F5" s="103"/>
      <c r="G5" s="103"/>
      <c r="H5" s="115"/>
      <c r="I5" s="115"/>
      <c r="J5" s="115"/>
      <c r="K5" s="115"/>
      <c r="L5" s="115"/>
    </row>
    <row r="6" spans="1:12" ht="24.95" customHeight="1" x14ac:dyDescent="0.25">
      <c r="B6" s="118"/>
      <c r="C6" s="104" t="s">
        <v>54</v>
      </c>
      <c r="D6" s="104" t="s">
        <v>55</v>
      </c>
      <c r="E6" s="104" t="s">
        <v>56</v>
      </c>
      <c r="F6" s="104" t="s">
        <v>57</v>
      </c>
      <c r="G6" s="104" t="s">
        <v>31</v>
      </c>
    </row>
    <row r="7" spans="1:12" ht="24.95" customHeight="1" x14ac:dyDescent="0.25">
      <c r="B7" s="118"/>
      <c r="C7" s="105"/>
      <c r="D7" s="105"/>
      <c r="E7" s="105"/>
      <c r="F7" s="105"/>
    </row>
    <row r="8" spans="1:12" s="106" customFormat="1" ht="24.95" customHeight="1" x14ac:dyDescent="0.25">
      <c r="B8" s="107" t="s">
        <v>78</v>
      </c>
      <c r="C8" s="108">
        <f t="shared" ref="C8:F8" si="0">SUM(C9:C11)</f>
        <v>9091646.1799999997</v>
      </c>
      <c r="D8" s="108">
        <f t="shared" si="0"/>
        <v>9078956.3000000007</v>
      </c>
      <c r="E8" s="108">
        <f t="shared" si="0"/>
        <v>9110314.8900000006</v>
      </c>
      <c r="F8" s="108">
        <f t="shared" si="0"/>
        <v>9083887.3000000007</v>
      </c>
      <c r="G8" s="108">
        <f>SUM(C8:F8)</f>
        <v>36364804.670000002</v>
      </c>
      <c r="I8" s="131"/>
    </row>
    <row r="9" spans="1:12" s="106" customFormat="1" ht="24.95" customHeight="1" x14ac:dyDescent="0.25">
      <c r="B9" s="111" t="s">
        <v>79</v>
      </c>
      <c r="C9" s="112">
        <v>9045615.9199999999</v>
      </c>
      <c r="D9" s="112">
        <v>9045615.9199999999</v>
      </c>
      <c r="E9" s="112">
        <v>9045615.9199999999</v>
      </c>
      <c r="F9" s="112">
        <v>9045615.9199999999</v>
      </c>
      <c r="G9" s="112">
        <f>SUM(C9:F9)</f>
        <v>36182463.68</v>
      </c>
    </row>
    <row r="10" spans="1:12" s="106" customFormat="1" ht="24.95" customHeight="1" x14ac:dyDescent="0.25">
      <c r="B10" s="111" t="s">
        <v>97</v>
      </c>
      <c r="C10" s="112">
        <v>11933.91</v>
      </c>
      <c r="D10" s="112">
        <v>0</v>
      </c>
      <c r="E10" s="112">
        <v>0</v>
      </c>
      <c r="F10" s="112">
        <v>402</v>
      </c>
      <c r="G10" s="112">
        <f t="shared" ref="G10:G11" si="1">SUM(C10:F10)</f>
        <v>12335.91</v>
      </c>
    </row>
    <row r="11" spans="1:12" s="106" customFormat="1" ht="24.95" customHeight="1" x14ac:dyDescent="0.25">
      <c r="B11" s="111" t="s">
        <v>81</v>
      </c>
      <c r="C11" s="112">
        <v>34096.35</v>
      </c>
      <c r="D11" s="112">
        <v>33340.380000000005</v>
      </c>
      <c r="E11" s="112">
        <v>64698.97</v>
      </c>
      <c r="F11" s="112">
        <v>37869.379999999997</v>
      </c>
      <c r="G11" s="112">
        <f t="shared" si="1"/>
        <v>170005.08000000002</v>
      </c>
      <c r="J11" s="132"/>
    </row>
    <row r="12" spans="1:12" s="106" customFormat="1" ht="24.95" customHeight="1" x14ac:dyDescent="0.25">
      <c r="B12" s="111"/>
      <c r="C12" s="119"/>
      <c r="D12" s="119"/>
      <c r="E12" s="119"/>
      <c r="F12" s="119"/>
      <c r="G12" s="119"/>
      <c r="H12" s="133"/>
      <c r="I12" s="134"/>
    </row>
    <row r="13" spans="1:12" s="106" customFormat="1" ht="24.95" customHeight="1" x14ac:dyDescent="0.25">
      <c r="B13" s="107" t="s">
        <v>82</v>
      </c>
      <c r="C13" s="108">
        <f t="shared" ref="C13:F13" si="2">SUM(C14:C22)</f>
        <v>-8824751.6400000025</v>
      </c>
      <c r="D13" s="108">
        <f t="shared" si="2"/>
        <v>-8867342.8499999996</v>
      </c>
      <c r="E13" s="108">
        <f t="shared" si="2"/>
        <v>-9197832.4300000016</v>
      </c>
      <c r="F13" s="108">
        <f t="shared" si="2"/>
        <v>-10258417.449999999</v>
      </c>
      <c r="G13" s="108">
        <f>SUM(C13:F13)</f>
        <v>-37148344.370000005</v>
      </c>
      <c r="I13" s="131"/>
    </row>
    <row r="14" spans="1:12" s="106" customFormat="1" ht="24.95" customHeight="1" x14ac:dyDescent="0.25">
      <c r="B14" s="120" t="s">
        <v>83</v>
      </c>
      <c r="C14" s="112">
        <v>-5980245.5200000014</v>
      </c>
      <c r="D14" s="112">
        <v>-6045559.8500000006</v>
      </c>
      <c r="E14" s="112">
        <v>-6312462.0600000005</v>
      </c>
      <c r="F14" s="112">
        <v>-6363418.3000000017</v>
      </c>
      <c r="G14" s="112">
        <f>SUM(C14:F14)</f>
        <v>-24701685.73</v>
      </c>
    </row>
    <row r="15" spans="1:12" s="106" customFormat="1" ht="24.95" customHeight="1" x14ac:dyDescent="0.25">
      <c r="B15" s="120" t="s">
        <v>84</v>
      </c>
      <c r="C15" s="112">
        <v>-1224925.07</v>
      </c>
      <c r="D15" s="128">
        <v>-1650004.9</v>
      </c>
      <c r="E15" s="128">
        <v>-1547645.97</v>
      </c>
      <c r="F15" s="128">
        <v>-2039331.63</v>
      </c>
      <c r="G15" s="112">
        <f t="shared" ref="G15:G22" si="3">SUM(C15:F15)</f>
        <v>-6461907.5699999994</v>
      </c>
    </row>
    <row r="16" spans="1:12" s="106" customFormat="1" ht="24.95" customHeight="1" x14ac:dyDescent="0.25">
      <c r="B16" s="120" t="s">
        <v>85</v>
      </c>
      <c r="C16" s="112">
        <v>-910294.53</v>
      </c>
      <c r="D16" s="112">
        <v>-863558.45000000007</v>
      </c>
      <c r="E16" s="112">
        <v>-896368.04</v>
      </c>
      <c r="F16" s="112">
        <v>-1139749.6600000001</v>
      </c>
      <c r="G16" s="112">
        <f t="shared" si="3"/>
        <v>-3809970.68</v>
      </c>
    </row>
    <row r="17" spans="2:7" s="106" customFormat="1" ht="24.95" customHeight="1" x14ac:dyDescent="0.25">
      <c r="B17" s="120" t="s">
        <v>87</v>
      </c>
      <c r="C17" s="112">
        <v>-86606.069999999992</v>
      </c>
      <c r="D17" s="128">
        <v>-185697</v>
      </c>
      <c r="E17" s="128">
        <v>-86585.41</v>
      </c>
      <c r="F17" s="128">
        <v>-291960.53999999998</v>
      </c>
      <c r="G17" s="112">
        <f t="shared" si="3"/>
        <v>-650849.02</v>
      </c>
    </row>
    <row r="18" spans="2:7" s="106" customFormat="1" ht="24.95" customHeight="1" x14ac:dyDescent="0.25">
      <c r="B18" s="120" t="s">
        <v>98</v>
      </c>
      <c r="C18" s="112">
        <v>-69697.599999999991</v>
      </c>
      <c r="D18" s="112">
        <v>-54920.98</v>
      </c>
      <c r="E18" s="112">
        <v>-86267.07</v>
      </c>
      <c r="F18" s="112">
        <v>-67485.109999999986</v>
      </c>
      <c r="G18" s="112">
        <f t="shared" si="3"/>
        <v>-278370.76</v>
      </c>
    </row>
    <row r="19" spans="2:7" s="106" customFormat="1" ht="24.95" customHeight="1" x14ac:dyDescent="0.25">
      <c r="B19" s="120" t="s">
        <v>86</v>
      </c>
      <c r="C19" s="112">
        <v>-250580.93000000002</v>
      </c>
      <c r="D19" s="112">
        <v>-250349.1</v>
      </c>
      <c r="E19" s="112">
        <v>-225543.98000000004</v>
      </c>
      <c r="F19" s="112">
        <v>-279260.45</v>
      </c>
      <c r="G19" s="112">
        <f t="shared" si="3"/>
        <v>-1005734.46</v>
      </c>
    </row>
    <row r="20" spans="2:7" s="106" customFormat="1" ht="24.95" customHeight="1" x14ac:dyDescent="0.25">
      <c r="B20" s="120" t="s">
        <v>88</v>
      </c>
      <c r="C20" s="112">
        <v>-20951.580000000002</v>
      </c>
      <c r="D20" s="112">
        <v>-21305.86</v>
      </c>
      <c r="E20" s="112">
        <v>-21305.9</v>
      </c>
      <c r="F20" s="112">
        <v>-22662.7</v>
      </c>
      <c r="G20" s="112">
        <f t="shared" si="3"/>
        <v>-86226.040000000008</v>
      </c>
    </row>
    <row r="21" spans="2:7" s="106" customFormat="1" ht="24.95" hidden="1" customHeight="1" x14ac:dyDescent="0.25">
      <c r="B21" s="135" t="s">
        <v>99</v>
      </c>
      <c r="C21" s="136">
        <v>0</v>
      </c>
      <c r="D21" s="112">
        <v>0</v>
      </c>
      <c r="E21" s="112">
        <v>0</v>
      </c>
      <c r="F21" s="112">
        <v>0</v>
      </c>
      <c r="G21" s="112">
        <f t="shared" si="3"/>
        <v>0</v>
      </c>
    </row>
    <row r="22" spans="2:7" s="106" customFormat="1" ht="24.95" customHeight="1" x14ac:dyDescent="0.25">
      <c r="B22" s="120" t="s">
        <v>89</v>
      </c>
      <c r="C22" s="112">
        <v>-281450.33999999997</v>
      </c>
      <c r="D22" s="112">
        <v>204053.28999999998</v>
      </c>
      <c r="E22" s="112">
        <f>-19428-2226</f>
        <v>-21654</v>
      </c>
      <c r="F22" s="112">
        <v>-54549.060000000005</v>
      </c>
      <c r="G22" s="112">
        <f t="shared" si="3"/>
        <v>-153600.10999999999</v>
      </c>
    </row>
    <row r="23" spans="2:7" s="106" customFormat="1" ht="24.95" customHeight="1" x14ac:dyDescent="0.25">
      <c r="B23" s="111"/>
      <c r="C23" s="121"/>
      <c r="D23" s="121"/>
      <c r="E23" s="121"/>
      <c r="F23" s="121"/>
      <c r="G23" s="121"/>
    </row>
    <row r="24" spans="2:7" s="106" customFormat="1" ht="24.95" customHeight="1" x14ac:dyDescent="0.25">
      <c r="B24" s="107" t="s">
        <v>90</v>
      </c>
      <c r="C24" s="108">
        <f>C8+C13</f>
        <v>266894.53999999724</v>
      </c>
      <c r="D24" s="108">
        <f>D8+D13</f>
        <v>211613.45000000112</v>
      </c>
      <c r="E24" s="108">
        <f>E8+E13</f>
        <v>-87517.540000000969</v>
      </c>
      <c r="F24" s="108">
        <f>F8+F13</f>
        <v>-1174530.1499999985</v>
      </c>
      <c r="G24" s="108">
        <f>G8+G13</f>
        <v>-783539.70000000298</v>
      </c>
    </row>
    <row r="25" spans="2:7" s="106" customFormat="1" ht="24.95" customHeight="1" x14ac:dyDescent="0.25">
      <c r="B25" s="122"/>
      <c r="C25" s="123"/>
      <c r="D25" s="123"/>
      <c r="E25" s="123"/>
      <c r="F25" s="123"/>
      <c r="G25" s="123"/>
    </row>
    <row r="26" spans="2:7" s="106" customFormat="1" ht="24.95" customHeight="1" x14ac:dyDescent="0.25">
      <c r="B26" s="124" t="s">
        <v>91</v>
      </c>
      <c r="C26" s="125">
        <f t="shared" ref="C26:D26" si="4">SUM(C27:C28)</f>
        <v>107154.21000000002</v>
      </c>
      <c r="D26" s="125">
        <f t="shared" si="4"/>
        <v>95774.3</v>
      </c>
      <c r="E26" s="125">
        <f>SUM(E27:E28)</f>
        <v>124458.3</v>
      </c>
      <c r="F26" s="125">
        <f>SUM(F27:F28)</f>
        <v>114201.34</v>
      </c>
      <c r="G26" s="125">
        <f>SUM(G27:G28)</f>
        <v>441588.14999999997</v>
      </c>
    </row>
    <row r="27" spans="2:7" s="106" customFormat="1" ht="24.95" customHeight="1" x14ac:dyDescent="0.25">
      <c r="B27" s="111" t="s">
        <v>92</v>
      </c>
      <c r="C27" s="112">
        <v>107154.21000000002</v>
      </c>
      <c r="D27" s="112">
        <v>95774.3</v>
      </c>
      <c r="E27" s="112">
        <v>127194.3</v>
      </c>
      <c r="F27" s="112">
        <v>117461.43</v>
      </c>
      <c r="G27" s="112">
        <f>SUM(C27:F27)</f>
        <v>447584.24</v>
      </c>
    </row>
    <row r="28" spans="2:7" s="106" customFormat="1" ht="24.95" customHeight="1" x14ac:dyDescent="0.25">
      <c r="B28" s="111" t="s">
        <v>93</v>
      </c>
      <c r="C28" s="112">
        <v>0</v>
      </c>
      <c r="D28" s="112">
        <v>0</v>
      </c>
      <c r="E28" s="112">
        <v>-2736</v>
      </c>
      <c r="F28" s="112">
        <v>-3260.0899999999997</v>
      </c>
      <c r="G28" s="112">
        <f t="shared" ref="G28" si="5">SUM(C28:F28)</f>
        <v>-5996.09</v>
      </c>
    </row>
    <row r="29" spans="2:7" s="106" customFormat="1" ht="24.95" customHeight="1" x14ac:dyDescent="0.25">
      <c r="B29" s="111"/>
      <c r="C29" s="119"/>
      <c r="D29" s="119"/>
      <c r="E29" s="119"/>
      <c r="F29" s="119"/>
      <c r="G29" s="119"/>
    </row>
    <row r="30" spans="2:7" s="106" customFormat="1" ht="24.95" customHeight="1" x14ac:dyDescent="0.25">
      <c r="B30" s="126" t="s">
        <v>76</v>
      </c>
      <c r="C30" s="127">
        <f>C24+C26</f>
        <v>374048.74999999726</v>
      </c>
      <c r="D30" s="127">
        <f>D24+D26</f>
        <v>307387.75000000111</v>
      </c>
      <c r="E30" s="127">
        <f>E24+E26</f>
        <v>36940.759999999034</v>
      </c>
      <c r="F30" s="127">
        <f>F24+F26</f>
        <v>-1060328.8099999984</v>
      </c>
      <c r="G30" s="127">
        <f>G24+G26</f>
        <v>-341951.55000000302</v>
      </c>
    </row>
    <row r="31" spans="2:7" s="106" customFormat="1" ht="15" customHeight="1" x14ac:dyDescent="0.25"/>
    <row r="32" spans="2:7" s="106" customFormat="1" ht="15" customHeight="1" x14ac:dyDescent="0.25">
      <c r="G32" s="129"/>
    </row>
    <row r="33" spans="3:7" s="106" customFormat="1" ht="15" customHeight="1" x14ac:dyDescent="0.25">
      <c r="D33" s="132"/>
      <c r="G33" s="129"/>
    </row>
    <row r="34" spans="3:7" s="106" customFormat="1" ht="15" customHeight="1" x14ac:dyDescent="0.25"/>
    <row r="35" spans="3:7" ht="15" customHeight="1" x14ac:dyDescent="0.25">
      <c r="C35" s="106"/>
      <c r="D35" s="106"/>
      <c r="E35" s="106"/>
      <c r="F35" s="106"/>
    </row>
    <row r="36" spans="3:7" ht="15" customHeight="1" x14ac:dyDescent="0.25">
      <c r="C36" s="106"/>
      <c r="D36" s="106"/>
      <c r="E36" s="106"/>
      <c r="F36" s="106"/>
    </row>
  </sheetData>
  <mergeCells count="3">
    <mergeCell ref="A2:G2"/>
    <mergeCell ref="A3:G3"/>
    <mergeCell ref="A4:G4"/>
  </mergeCells>
  <printOptions horizontalCentered="1"/>
  <pageMargins left="0.7" right="0.7" top="0.75" bottom="0.75" header="0.3" footer="0.3"/>
  <pageSetup paperSize="9" scale="64" orientation="portrait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8221-EAA1-4508-B747-77CCA77A5C31}">
  <sheetPr>
    <pageSetUpPr fitToPage="1"/>
  </sheetPr>
  <dimension ref="A1:F29"/>
  <sheetViews>
    <sheetView showGridLines="0" zoomScale="85" zoomScaleNormal="85" workbookViewId="0">
      <selection activeCell="P12" sqref="P12"/>
    </sheetView>
  </sheetViews>
  <sheetFormatPr defaultColWidth="6.85546875" defaultRowHeight="15" customHeight="1" x14ac:dyDescent="0.25"/>
  <cols>
    <col min="1" max="1" width="6.85546875" style="113"/>
    <col min="2" max="2" width="44.5703125" style="113" bestFit="1" customWidth="1"/>
    <col min="3" max="6" width="19.7109375" style="113" customWidth="1"/>
    <col min="7" max="16384" width="6.85546875" style="113"/>
  </cols>
  <sheetData>
    <row r="1" spans="1:6" s="99" customFormat="1" ht="50.1" customHeight="1" x14ac:dyDescent="0.25"/>
    <row r="2" spans="1:6" s="101" customFormat="1" ht="24.95" customHeight="1" x14ac:dyDescent="0.25">
      <c r="A2" s="100" t="s">
        <v>51</v>
      </c>
      <c r="B2" s="100"/>
      <c r="C2" s="100"/>
      <c r="D2" s="100"/>
      <c r="E2" s="100"/>
      <c r="F2" s="100"/>
    </row>
    <row r="3" spans="1:6" s="101" customFormat="1" ht="24.95" customHeight="1" x14ac:dyDescent="0.25">
      <c r="A3" s="102" t="s">
        <v>52</v>
      </c>
      <c r="B3" s="102"/>
      <c r="C3" s="102"/>
      <c r="D3" s="102"/>
      <c r="E3" s="102"/>
      <c r="F3" s="102"/>
    </row>
    <row r="4" spans="1:6" s="101" customFormat="1" ht="24.95" customHeight="1" x14ac:dyDescent="0.25">
      <c r="A4" s="98" t="s">
        <v>53</v>
      </c>
      <c r="B4" s="98"/>
      <c r="C4" s="98"/>
      <c r="D4" s="98"/>
      <c r="E4" s="98"/>
      <c r="F4" s="98"/>
    </row>
    <row r="5" spans="1:6" s="101" customFormat="1" x14ac:dyDescent="0.25">
      <c r="B5" s="103"/>
      <c r="C5" s="103"/>
      <c r="D5" s="103"/>
      <c r="E5" s="103"/>
      <c r="F5" s="103"/>
    </row>
    <row r="6" spans="1:6" s="99" customFormat="1" ht="10.5" x14ac:dyDescent="0.25">
      <c r="C6" s="104" t="s">
        <v>54</v>
      </c>
      <c r="D6" s="104" t="s">
        <v>55</v>
      </c>
      <c r="E6" s="104" t="s">
        <v>56</v>
      </c>
      <c r="F6" s="104" t="s">
        <v>57</v>
      </c>
    </row>
    <row r="7" spans="1:6" s="99" customFormat="1" ht="10.5" x14ac:dyDescent="0.25">
      <c r="C7" s="105"/>
      <c r="D7" s="105"/>
      <c r="E7" s="105"/>
      <c r="F7" s="105"/>
    </row>
    <row r="8" spans="1:6" s="106" customFormat="1" ht="24.95" customHeight="1" x14ac:dyDescent="0.25">
      <c r="B8" s="107" t="s">
        <v>58</v>
      </c>
      <c r="C8" s="108">
        <v>38237.42</v>
      </c>
      <c r="D8" s="108">
        <f>D9</f>
        <v>35464.699999999997</v>
      </c>
      <c r="E8" s="108">
        <f>E9</f>
        <v>33271.86</v>
      </c>
      <c r="F8" s="108">
        <f>F9</f>
        <v>33560.910000000003</v>
      </c>
    </row>
    <row r="9" spans="1:6" s="106" customFormat="1" ht="24.95" customHeight="1" x14ac:dyDescent="0.25">
      <c r="B9" s="109" t="s">
        <v>59</v>
      </c>
      <c r="C9" s="110">
        <v>38237.42</v>
      </c>
      <c r="D9" s="110">
        <f>SUM(D10:D14)</f>
        <v>35464.699999999997</v>
      </c>
      <c r="E9" s="110">
        <f>SUM(E10:E14)</f>
        <v>33271.86</v>
      </c>
      <c r="F9" s="110">
        <f>SUM(F10:F14)</f>
        <v>33560.910000000003</v>
      </c>
    </row>
    <row r="10" spans="1:6" s="106" customFormat="1" ht="24.95" customHeight="1" x14ac:dyDescent="0.25">
      <c r="B10" s="111" t="s">
        <v>60</v>
      </c>
      <c r="C10" s="112">
        <v>0</v>
      </c>
      <c r="D10" s="112">
        <v>35464.699999999997</v>
      </c>
      <c r="E10" s="112">
        <v>33271.86</v>
      </c>
      <c r="F10" s="112">
        <v>33560.910000000003</v>
      </c>
    </row>
    <row r="11" spans="1:6" s="106" customFormat="1" ht="24.95" customHeight="1" x14ac:dyDescent="0.25">
      <c r="B11" s="111" t="s">
        <v>61</v>
      </c>
      <c r="C11" s="112">
        <v>0</v>
      </c>
      <c r="D11" s="112">
        <v>0</v>
      </c>
      <c r="E11" s="112">
        <v>0</v>
      </c>
      <c r="F11" s="112">
        <v>0</v>
      </c>
    </row>
    <row r="12" spans="1:6" s="106" customFormat="1" ht="24.95" customHeight="1" x14ac:dyDescent="0.25">
      <c r="B12" s="111" t="s">
        <v>62</v>
      </c>
      <c r="C12" s="112">
        <v>0</v>
      </c>
      <c r="D12" s="112">
        <v>0</v>
      </c>
      <c r="E12" s="112">
        <v>0</v>
      </c>
      <c r="F12" s="112">
        <v>0</v>
      </c>
    </row>
    <row r="13" spans="1:6" s="106" customFormat="1" ht="24.95" customHeight="1" x14ac:dyDescent="0.25">
      <c r="B13" s="111" t="s">
        <v>63</v>
      </c>
      <c r="C13" s="112">
        <v>0</v>
      </c>
      <c r="D13" s="112">
        <v>0</v>
      </c>
      <c r="E13" s="112">
        <v>0</v>
      </c>
      <c r="F13" s="112">
        <v>0</v>
      </c>
    </row>
    <row r="14" spans="1:6" s="106" customFormat="1" ht="24.95" customHeight="1" x14ac:dyDescent="0.25">
      <c r="B14" s="111" t="s">
        <v>64</v>
      </c>
      <c r="C14" s="112">
        <v>38237.42</v>
      </c>
      <c r="D14" s="112">
        <v>0</v>
      </c>
      <c r="E14" s="112">
        <v>0</v>
      </c>
      <c r="F14" s="112">
        <v>0</v>
      </c>
    </row>
    <row r="15" spans="1:6" s="106" customFormat="1" ht="24.95" customHeight="1" x14ac:dyDescent="0.25">
      <c r="B15" s="109" t="s">
        <v>65</v>
      </c>
      <c r="C15" s="110">
        <v>0</v>
      </c>
      <c r="D15" s="110">
        <v>0</v>
      </c>
      <c r="E15" s="110">
        <v>0</v>
      </c>
      <c r="F15" s="110">
        <v>0</v>
      </c>
    </row>
    <row r="16" spans="1:6" s="106" customFormat="1" ht="24.95" customHeight="1" x14ac:dyDescent="0.25">
      <c r="B16" s="111" t="s">
        <v>66</v>
      </c>
      <c r="C16" s="112">
        <v>0</v>
      </c>
      <c r="D16" s="112">
        <v>0</v>
      </c>
      <c r="E16" s="112">
        <v>0</v>
      </c>
      <c r="F16" s="112">
        <v>0</v>
      </c>
    </row>
    <row r="17" spans="2:6" s="106" customFormat="1" ht="24.95" customHeight="1" x14ac:dyDescent="0.25">
      <c r="B17" s="107" t="s">
        <v>67</v>
      </c>
      <c r="C17" s="108">
        <v>38237.42</v>
      </c>
      <c r="D17" s="108">
        <f>D18+D25</f>
        <v>35464.699999999997</v>
      </c>
      <c r="E17" s="108">
        <f>E18+E25</f>
        <v>33271.86</v>
      </c>
      <c r="F17" s="108">
        <f>F18+F25</f>
        <v>33560.910000000003</v>
      </c>
    </row>
    <row r="18" spans="2:6" s="106" customFormat="1" ht="24.95" customHeight="1" x14ac:dyDescent="0.25">
      <c r="B18" s="109" t="s">
        <v>59</v>
      </c>
      <c r="C18" s="110">
        <v>0</v>
      </c>
      <c r="D18" s="110">
        <f>SUM(D19:D23)</f>
        <v>1600</v>
      </c>
      <c r="E18" s="110">
        <f>SUM(E19:E23)</f>
        <v>0</v>
      </c>
      <c r="F18" s="110">
        <f>SUM(F19:F23)</f>
        <v>0</v>
      </c>
    </row>
    <row r="19" spans="2:6" s="106" customFormat="1" ht="24.95" customHeight="1" x14ac:dyDescent="0.25">
      <c r="B19" s="111" t="s">
        <v>68</v>
      </c>
      <c r="C19" s="112">
        <v>0</v>
      </c>
      <c r="D19" s="112">
        <v>0</v>
      </c>
      <c r="E19" s="112">
        <v>0</v>
      </c>
      <c r="F19" s="112">
        <v>0</v>
      </c>
    </row>
    <row r="20" spans="2:6" s="106" customFormat="1" ht="24.95" customHeight="1" x14ac:dyDescent="0.25">
      <c r="B20" s="111" t="s">
        <v>69</v>
      </c>
      <c r="C20" s="112">
        <v>0</v>
      </c>
      <c r="D20" s="112">
        <v>1600</v>
      </c>
      <c r="E20" s="112">
        <v>0</v>
      </c>
      <c r="F20" s="112">
        <v>0</v>
      </c>
    </row>
    <row r="21" spans="2:6" s="106" customFormat="1" ht="24.95" customHeight="1" x14ac:dyDescent="0.25">
      <c r="B21" s="111" t="s">
        <v>70</v>
      </c>
      <c r="C21" s="112">
        <v>0</v>
      </c>
      <c r="D21" s="112">
        <v>0</v>
      </c>
      <c r="E21" s="112">
        <v>0</v>
      </c>
      <c r="F21" s="112">
        <v>0</v>
      </c>
    </row>
    <row r="22" spans="2:6" s="106" customFormat="1" ht="24.95" customHeight="1" x14ac:dyDescent="0.25">
      <c r="B22" s="111" t="s">
        <v>71</v>
      </c>
      <c r="C22" s="112">
        <v>0</v>
      </c>
      <c r="D22" s="112">
        <v>0</v>
      </c>
      <c r="E22" s="112">
        <v>0</v>
      </c>
      <c r="F22" s="112">
        <v>0</v>
      </c>
    </row>
    <row r="23" spans="2:6" s="106" customFormat="1" ht="24.95" customHeight="1" x14ac:dyDescent="0.25">
      <c r="B23" s="111" t="s">
        <v>72</v>
      </c>
      <c r="C23" s="112">
        <v>0</v>
      </c>
      <c r="D23" s="112">
        <v>0</v>
      </c>
      <c r="E23" s="112">
        <v>0</v>
      </c>
      <c r="F23" s="112">
        <v>0</v>
      </c>
    </row>
    <row r="24" spans="2:6" s="106" customFormat="1" ht="24.95" customHeight="1" x14ac:dyDescent="0.25">
      <c r="B24" s="109" t="s">
        <v>73</v>
      </c>
      <c r="C24" s="110">
        <v>0</v>
      </c>
      <c r="D24" s="110">
        <v>0</v>
      </c>
      <c r="E24" s="110">
        <v>0</v>
      </c>
      <c r="F24" s="110">
        <v>0</v>
      </c>
    </row>
    <row r="25" spans="2:6" s="106" customFormat="1" ht="24.95" customHeight="1" x14ac:dyDescent="0.25">
      <c r="B25" s="109" t="s">
        <v>74</v>
      </c>
      <c r="C25" s="110">
        <v>38237.42</v>
      </c>
      <c r="D25" s="110">
        <f>SUM(D26:D27)</f>
        <v>33864.699999999997</v>
      </c>
      <c r="E25" s="110">
        <f>SUM(E26:E27)</f>
        <v>33271.86</v>
      </c>
      <c r="F25" s="110">
        <f>SUM(F26:F27)</f>
        <v>33560.910000000003</v>
      </c>
    </row>
    <row r="26" spans="2:6" s="106" customFormat="1" ht="24.95" customHeight="1" x14ac:dyDescent="0.25">
      <c r="B26" s="111" t="s">
        <v>75</v>
      </c>
      <c r="C26" s="112">
        <v>37889.64</v>
      </c>
      <c r="D26" s="112">
        <v>37889.64</v>
      </c>
      <c r="E26" s="112">
        <v>37889.64</v>
      </c>
      <c r="F26" s="112">
        <v>37889.64</v>
      </c>
    </row>
    <row r="27" spans="2:6" s="106" customFormat="1" ht="24.95" customHeight="1" x14ac:dyDescent="0.25">
      <c r="B27" s="111" t="s">
        <v>76</v>
      </c>
      <c r="C27" s="112">
        <v>347.78000000000003</v>
      </c>
      <c r="D27" s="112">
        <v>-4024.9399999999991</v>
      </c>
      <c r="E27" s="112">
        <v>-4617.7799999999988</v>
      </c>
      <c r="F27" s="112">
        <v>-4328.7299999999987</v>
      </c>
    </row>
    <row r="29" spans="2:6" ht="14.25" customHeight="1" x14ac:dyDescent="0.25"/>
  </sheetData>
  <mergeCells count="3">
    <mergeCell ref="A2:F2"/>
    <mergeCell ref="A3:F3"/>
    <mergeCell ref="A4:F4"/>
  </mergeCells>
  <printOptions horizontalCentered="1"/>
  <pageMargins left="0.7" right="0.7" top="0.75" bottom="0.75" header="0.3" footer="0.3"/>
  <pageSetup paperSize="9" scale="68" orientation="portrait" r:id="rId1"/>
  <headerFooter>
    <oddFooter>&amp;C&amp;"Verdana,Normal"&amp;8&amp;P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49A8-906A-4B33-A663-53AB79CF2204}">
  <sheetPr>
    <pageSetUpPr fitToPage="1"/>
  </sheetPr>
  <dimension ref="A1:I31"/>
  <sheetViews>
    <sheetView showGridLines="0" zoomScale="85" zoomScaleNormal="85" workbookViewId="0">
      <selection activeCell="M22" sqref="M22"/>
    </sheetView>
  </sheetViews>
  <sheetFormatPr defaultColWidth="6.85546875" defaultRowHeight="15" customHeight="1" x14ac:dyDescent="0.25"/>
  <cols>
    <col min="1" max="1" width="6.85546875" style="99"/>
    <col min="2" max="2" width="43.140625" style="99" bestFit="1" customWidth="1"/>
    <col min="3" max="4" width="10.7109375" style="99" customWidth="1"/>
    <col min="5" max="6" width="14.7109375" style="99" customWidth="1"/>
    <col min="7" max="7" width="12.42578125" style="99" customWidth="1"/>
    <col min="8" max="16384" width="6.85546875" style="99"/>
  </cols>
  <sheetData>
    <row r="1" spans="1:9" ht="50.1" customHeight="1" x14ac:dyDescent="0.25"/>
    <row r="2" spans="1:9" s="101" customFormat="1" ht="24.95" customHeight="1" x14ac:dyDescent="0.25">
      <c r="A2" s="100" t="s">
        <v>51</v>
      </c>
      <c r="B2" s="100"/>
      <c r="C2" s="100"/>
      <c r="D2" s="100"/>
      <c r="E2" s="100"/>
      <c r="F2" s="100"/>
      <c r="G2" s="100"/>
      <c r="H2" s="100"/>
      <c r="I2" s="114"/>
    </row>
    <row r="3" spans="1:9" s="101" customFormat="1" ht="24.95" customHeight="1" x14ac:dyDescent="0.25">
      <c r="A3" s="102" t="s">
        <v>52</v>
      </c>
      <c r="B3" s="102"/>
      <c r="C3" s="102"/>
      <c r="D3" s="102"/>
      <c r="E3" s="102"/>
      <c r="F3" s="102"/>
      <c r="G3" s="102"/>
      <c r="H3" s="115"/>
      <c r="I3" s="115"/>
    </row>
    <row r="4" spans="1:9" s="101" customFormat="1" ht="15" customHeight="1" x14ac:dyDescent="0.25">
      <c r="A4" s="98" t="s">
        <v>77</v>
      </c>
      <c r="B4" s="98"/>
      <c r="C4" s="98"/>
      <c r="D4" s="98"/>
      <c r="E4" s="98"/>
      <c r="F4" s="98"/>
      <c r="G4" s="98"/>
      <c r="H4" s="116"/>
      <c r="I4" s="115"/>
    </row>
    <row r="5" spans="1:9" s="101" customFormat="1" x14ac:dyDescent="0.25">
      <c r="B5" s="103"/>
      <c r="C5" s="103"/>
      <c r="D5" s="103"/>
      <c r="E5" s="103"/>
      <c r="F5" s="103"/>
      <c r="G5" s="103"/>
    </row>
    <row r="6" spans="1:9" ht="15.95" customHeight="1" x14ac:dyDescent="0.25">
      <c r="B6" s="117"/>
      <c r="C6" s="104" t="s">
        <v>54</v>
      </c>
      <c r="D6" s="104" t="s">
        <v>55</v>
      </c>
      <c r="E6" s="104" t="s">
        <v>56</v>
      </c>
      <c r="F6" s="104" t="s">
        <v>57</v>
      </c>
      <c r="G6" s="104" t="s">
        <v>31</v>
      </c>
      <c r="H6" s="118"/>
    </row>
    <row r="7" spans="1:9" ht="15.95" customHeight="1" x14ac:dyDescent="0.25">
      <c r="B7" s="117"/>
      <c r="C7" s="105"/>
      <c r="D7" s="105"/>
      <c r="E7" s="105"/>
      <c r="F7" s="105"/>
      <c r="G7" s="105"/>
      <c r="H7" s="118"/>
    </row>
    <row r="8" spans="1:9" s="106" customFormat="1" ht="24.95" customHeight="1" x14ac:dyDescent="0.25">
      <c r="B8" s="107" t="s">
        <v>78</v>
      </c>
      <c r="C8" s="108">
        <f t="shared" ref="C8:F8" si="0">SUM(C9:C11)</f>
        <v>0</v>
      </c>
      <c r="D8" s="108">
        <f t="shared" si="0"/>
        <v>0</v>
      </c>
      <c r="E8" s="108">
        <f t="shared" si="0"/>
        <v>0</v>
      </c>
      <c r="F8" s="108">
        <f t="shared" si="0"/>
        <v>0</v>
      </c>
      <c r="G8" s="108">
        <f>SUM(C8:F8)</f>
        <v>0</v>
      </c>
    </row>
    <row r="9" spans="1:9" s="106" customFormat="1" ht="24.95" customHeight="1" x14ac:dyDescent="0.25">
      <c r="B9" s="111" t="s">
        <v>79</v>
      </c>
      <c r="C9" s="112">
        <v>0</v>
      </c>
      <c r="D9" s="112">
        <v>0</v>
      </c>
      <c r="E9" s="112">
        <v>0</v>
      </c>
      <c r="F9" s="112">
        <v>0</v>
      </c>
      <c r="G9" s="112">
        <f>SUM(C9:F9)</f>
        <v>0</v>
      </c>
    </row>
    <row r="10" spans="1:9" s="106" customFormat="1" ht="24.95" customHeight="1" x14ac:dyDescent="0.25">
      <c r="B10" s="111" t="s">
        <v>80</v>
      </c>
      <c r="C10" s="112">
        <v>0</v>
      </c>
      <c r="D10" s="112">
        <v>0</v>
      </c>
      <c r="E10" s="112">
        <v>0</v>
      </c>
      <c r="F10" s="112">
        <v>0</v>
      </c>
      <c r="G10" s="112">
        <f t="shared" ref="G10:G11" si="1">SUM(C10:F10)</f>
        <v>0</v>
      </c>
    </row>
    <row r="11" spans="1:9" s="106" customFormat="1" ht="24.95" customHeight="1" x14ac:dyDescent="0.25">
      <c r="B11" s="111" t="s">
        <v>81</v>
      </c>
      <c r="C11" s="112">
        <v>0</v>
      </c>
      <c r="D11" s="112">
        <v>0</v>
      </c>
      <c r="E11" s="112">
        <v>0</v>
      </c>
      <c r="F11" s="112">
        <v>0</v>
      </c>
      <c r="G11" s="112">
        <f t="shared" si="1"/>
        <v>0</v>
      </c>
    </row>
    <row r="12" spans="1:9" s="106" customFormat="1" ht="24.95" customHeight="1" x14ac:dyDescent="0.25">
      <c r="B12" s="111"/>
      <c r="C12" s="119"/>
      <c r="D12" s="119"/>
      <c r="E12" s="119"/>
      <c r="F12" s="119"/>
      <c r="G12" s="119"/>
    </row>
    <row r="13" spans="1:9" s="106" customFormat="1" ht="24.95" customHeight="1" x14ac:dyDescent="0.25">
      <c r="B13" s="107" t="s">
        <v>82</v>
      </c>
      <c r="C13" s="108">
        <f t="shared" ref="C13:F13" si="2">SUM(C14:C20)</f>
        <v>0</v>
      </c>
      <c r="D13" s="108">
        <f t="shared" si="2"/>
        <v>-4671.57</v>
      </c>
      <c r="E13" s="108">
        <f t="shared" si="2"/>
        <v>-922.21</v>
      </c>
      <c r="F13" s="108">
        <f t="shared" si="2"/>
        <v>0</v>
      </c>
      <c r="G13" s="108">
        <f>SUM(G14:G20)</f>
        <v>-5593.7800000000007</v>
      </c>
    </row>
    <row r="14" spans="1:9" s="106" customFormat="1" ht="24.95" customHeight="1" x14ac:dyDescent="0.25">
      <c r="B14" s="120" t="s">
        <v>83</v>
      </c>
      <c r="C14" s="112">
        <v>0</v>
      </c>
      <c r="D14" s="112">
        <v>0</v>
      </c>
      <c r="E14" s="112">
        <v>0</v>
      </c>
      <c r="F14" s="112">
        <v>0</v>
      </c>
      <c r="G14" s="112">
        <f>SUM(C14:F14)</f>
        <v>0</v>
      </c>
    </row>
    <row r="15" spans="1:9" s="106" customFormat="1" ht="24.95" customHeight="1" x14ac:dyDescent="0.25">
      <c r="B15" s="120" t="s">
        <v>84</v>
      </c>
      <c r="C15" s="112">
        <v>0</v>
      </c>
      <c r="D15" s="112">
        <v>-1600</v>
      </c>
      <c r="E15" s="112">
        <v>0</v>
      </c>
      <c r="F15" s="112">
        <v>0</v>
      </c>
      <c r="G15" s="112">
        <f t="shared" ref="G15:G20" si="3">SUM(C15:F15)</f>
        <v>-1600</v>
      </c>
    </row>
    <row r="16" spans="1:9" s="106" customFormat="1" ht="24.95" customHeight="1" x14ac:dyDescent="0.25">
      <c r="B16" s="120" t="s">
        <v>85</v>
      </c>
      <c r="C16" s="112">
        <v>0</v>
      </c>
      <c r="D16" s="112">
        <v>0</v>
      </c>
      <c r="E16" s="112">
        <v>0</v>
      </c>
      <c r="F16" s="112">
        <v>0</v>
      </c>
      <c r="G16" s="112">
        <f t="shared" si="3"/>
        <v>0</v>
      </c>
    </row>
    <row r="17" spans="2:7" s="106" customFormat="1" ht="24.95" customHeight="1" x14ac:dyDescent="0.25">
      <c r="B17" s="120" t="s">
        <v>86</v>
      </c>
      <c r="C17" s="112">
        <v>0</v>
      </c>
      <c r="D17" s="112">
        <v>0</v>
      </c>
      <c r="E17" s="112">
        <v>0</v>
      </c>
      <c r="F17" s="112">
        <v>0</v>
      </c>
      <c r="G17" s="112">
        <f t="shared" si="3"/>
        <v>0</v>
      </c>
    </row>
    <row r="18" spans="2:7" s="106" customFormat="1" ht="24.95" customHeight="1" x14ac:dyDescent="0.25">
      <c r="B18" s="120" t="s">
        <v>87</v>
      </c>
      <c r="C18" s="112">
        <v>0</v>
      </c>
      <c r="D18" s="112">
        <v>0</v>
      </c>
      <c r="E18" s="112">
        <v>0</v>
      </c>
      <c r="F18" s="112">
        <v>0</v>
      </c>
      <c r="G18" s="112">
        <f t="shared" si="3"/>
        <v>0</v>
      </c>
    </row>
    <row r="19" spans="2:7" s="106" customFormat="1" ht="24.95" customHeight="1" x14ac:dyDescent="0.25">
      <c r="B19" s="120" t="s">
        <v>88</v>
      </c>
      <c r="C19" s="112">
        <v>0</v>
      </c>
      <c r="D19" s="112">
        <v>0</v>
      </c>
      <c r="E19" s="112">
        <v>0</v>
      </c>
      <c r="F19" s="112">
        <v>0</v>
      </c>
      <c r="G19" s="112">
        <f t="shared" si="3"/>
        <v>0</v>
      </c>
    </row>
    <row r="20" spans="2:7" s="106" customFormat="1" ht="24.95" customHeight="1" x14ac:dyDescent="0.25">
      <c r="B20" s="120" t="s">
        <v>89</v>
      </c>
      <c r="C20" s="112">
        <v>0</v>
      </c>
      <c r="D20" s="112">
        <v>-3071.57</v>
      </c>
      <c r="E20" s="112">
        <v>-922.21</v>
      </c>
      <c r="F20" s="112">
        <v>0</v>
      </c>
      <c r="G20" s="112">
        <f t="shared" si="3"/>
        <v>-3993.78</v>
      </c>
    </row>
    <row r="21" spans="2:7" s="106" customFormat="1" ht="24.95" customHeight="1" x14ac:dyDescent="0.25">
      <c r="B21" s="111"/>
      <c r="C21" s="121"/>
      <c r="D21" s="121"/>
      <c r="E21" s="121"/>
      <c r="F21" s="121"/>
      <c r="G21" s="121"/>
    </row>
    <row r="22" spans="2:7" s="106" customFormat="1" ht="24.95" customHeight="1" x14ac:dyDescent="0.25">
      <c r="B22" s="107" t="s">
        <v>90</v>
      </c>
      <c r="C22" s="108">
        <f t="shared" ref="C22:E22" si="4">C8+C13</f>
        <v>0</v>
      </c>
      <c r="D22" s="108">
        <f t="shared" si="4"/>
        <v>-4671.57</v>
      </c>
      <c r="E22" s="108">
        <f t="shared" si="4"/>
        <v>-922.21</v>
      </c>
      <c r="F22" s="108">
        <f>F8+F13</f>
        <v>0</v>
      </c>
      <c r="G22" s="108">
        <f>G8+G13</f>
        <v>-5593.7800000000007</v>
      </c>
    </row>
    <row r="23" spans="2:7" s="106" customFormat="1" ht="24.95" customHeight="1" x14ac:dyDescent="0.25">
      <c r="B23" s="122"/>
      <c r="C23" s="123"/>
      <c r="D23" s="123"/>
      <c r="E23" s="123"/>
      <c r="F23" s="123"/>
      <c r="G23" s="123"/>
    </row>
    <row r="24" spans="2:7" s="106" customFormat="1" ht="24.95" customHeight="1" x14ac:dyDescent="0.25">
      <c r="B24" s="124" t="s">
        <v>91</v>
      </c>
      <c r="C24" s="125">
        <f t="shared" ref="C24:D24" si="5">SUM(C25:C26)</f>
        <v>347.78000000000003</v>
      </c>
      <c r="D24" s="125">
        <f t="shared" si="5"/>
        <v>298.85000000000002</v>
      </c>
      <c r="E24" s="125">
        <f>SUM(E25:E26)</f>
        <v>329.37</v>
      </c>
      <c r="F24" s="125">
        <f>SUM(F25:F26)</f>
        <v>289.05</v>
      </c>
      <c r="G24" s="125">
        <f>SUM(G25:G26)</f>
        <v>1265.0500000000002</v>
      </c>
    </row>
    <row r="25" spans="2:7" s="106" customFormat="1" ht="24.95" customHeight="1" x14ac:dyDescent="0.25">
      <c r="B25" s="111" t="s">
        <v>92</v>
      </c>
      <c r="C25" s="119">
        <v>347.78000000000003</v>
      </c>
      <c r="D25" s="119">
        <v>298.85000000000002</v>
      </c>
      <c r="E25" s="119">
        <v>329.37</v>
      </c>
      <c r="F25" s="119">
        <v>289.05</v>
      </c>
      <c r="G25" s="119">
        <f>SUM(C25:F25)</f>
        <v>1265.0500000000002</v>
      </c>
    </row>
    <row r="26" spans="2:7" s="106" customFormat="1" ht="24.95" customHeight="1" x14ac:dyDescent="0.25">
      <c r="B26" s="111" t="s">
        <v>93</v>
      </c>
      <c r="C26" s="119">
        <v>0</v>
      </c>
      <c r="D26" s="119">
        <v>0</v>
      </c>
      <c r="E26" s="119">
        <v>0</v>
      </c>
      <c r="F26" s="119">
        <v>0</v>
      </c>
      <c r="G26" s="119">
        <f>SUM(C26:F26)</f>
        <v>0</v>
      </c>
    </row>
    <row r="27" spans="2:7" s="106" customFormat="1" ht="24.95" customHeight="1" x14ac:dyDescent="0.25">
      <c r="B27" s="126" t="s">
        <v>76</v>
      </c>
      <c r="C27" s="127">
        <f t="shared" ref="C27:E27" si="6">C22+C24</f>
        <v>347.78000000000003</v>
      </c>
      <c r="D27" s="127">
        <f t="shared" si="6"/>
        <v>-4372.7199999999993</v>
      </c>
      <c r="E27" s="127">
        <f t="shared" si="6"/>
        <v>-592.84</v>
      </c>
      <c r="F27" s="127">
        <f>F22+F24</f>
        <v>289.05</v>
      </c>
      <c r="G27" s="127">
        <f>G22+G24</f>
        <v>-4328.7300000000005</v>
      </c>
    </row>
    <row r="28" spans="2:7" s="106" customFormat="1" ht="15" customHeight="1" x14ac:dyDescent="0.25"/>
    <row r="29" spans="2:7" s="106" customFormat="1" ht="15" customHeight="1" x14ac:dyDescent="0.25"/>
    <row r="30" spans="2:7" s="106" customFormat="1" ht="15" customHeight="1" x14ac:dyDescent="0.25"/>
    <row r="31" spans="2:7" s="106" customFormat="1" ht="15" customHeight="1" x14ac:dyDescent="0.25"/>
  </sheetData>
  <mergeCells count="3">
    <mergeCell ref="A2:H2"/>
    <mergeCell ref="A3:G3"/>
    <mergeCell ref="A4:G4"/>
  </mergeCells>
  <printOptions horizontalCentered="1"/>
  <pageMargins left="0.25" right="0.25" top="0.75" bottom="0.75" header="0.3" footer="0.3"/>
  <pageSetup paperSize="9" scale="84" orientation="portrait" r:id="rId1"/>
  <headerFooter>
    <oddFooter>&amp;C&amp;"Verdana,Normal"&amp;8&amp;P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DCAD-12A7-49B4-8361-BA106BE2F9B5}">
  <sheetPr>
    <pageSetUpPr fitToPage="1"/>
  </sheetPr>
  <dimension ref="A1:L43"/>
  <sheetViews>
    <sheetView zoomScale="70" zoomScaleNormal="70" workbookViewId="0">
      <pane xSplit="2" ySplit="9" topLeftCell="C13" activePane="bottomRight" state="frozen"/>
      <selection activeCell="N43" sqref="N43"/>
      <selection pane="topRight" activeCell="N43" sqref="N43"/>
      <selection pane="bottomLeft" activeCell="N43" sqref="N43"/>
      <selection pane="bottomRight" activeCell="C50" sqref="C50"/>
    </sheetView>
  </sheetViews>
  <sheetFormatPr defaultColWidth="9.140625" defaultRowHeight="15" x14ac:dyDescent="0.25"/>
  <cols>
    <col min="1" max="1" width="65.28515625" style="1" customWidth="1"/>
    <col min="2" max="2" width="2.7109375" style="1" customWidth="1"/>
    <col min="3" max="5" width="14.7109375" style="1" customWidth="1"/>
    <col min="6" max="6" width="17.42578125" style="1" customWidth="1"/>
    <col min="7" max="7" width="2" style="1" customWidth="1"/>
    <col min="8" max="10" width="9.140625" style="1"/>
    <col min="13" max="16384" width="9.140625" style="1"/>
  </cols>
  <sheetData>
    <row r="1" spans="1:7" ht="53.25" customHeight="1" x14ac:dyDescent="0.25">
      <c r="A1" s="93"/>
      <c r="B1" s="93"/>
    </row>
    <row r="2" spans="1:7" ht="21.95" customHeight="1" x14ac:dyDescent="0.25">
      <c r="A2" s="93"/>
      <c r="B2" s="93"/>
    </row>
    <row r="3" spans="1:7" ht="33.75" customHeight="1" x14ac:dyDescent="0.25">
      <c r="A3" s="95" t="s">
        <v>47</v>
      </c>
      <c r="B3" s="95"/>
      <c r="C3" s="95"/>
      <c r="D3" s="95"/>
      <c r="E3" s="95"/>
      <c r="F3" s="95"/>
      <c r="G3" s="95"/>
    </row>
    <row r="4" spans="1:7" ht="30" customHeight="1" x14ac:dyDescent="0.25">
      <c r="A4" s="94" t="s">
        <v>50</v>
      </c>
      <c r="B4" s="94"/>
      <c r="C4" s="94"/>
      <c r="D4" s="94"/>
      <c r="E4" s="94"/>
      <c r="F4" s="94"/>
      <c r="G4" s="94"/>
    </row>
    <row r="5" spans="1:7" s="4" customFormat="1" ht="21.95" customHeight="1" x14ac:dyDescent="0.25">
      <c r="A5" s="2"/>
      <c r="B5" s="3"/>
    </row>
    <row r="6" spans="1:7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"/>
    </row>
    <row r="7" spans="1:7" s="41" customFormat="1" ht="15.75" customHeight="1" thickBot="1" x14ac:dyDescent="0.25">
      <c r="C7" s="42">
        <v>2026</v>
      </c>
      <c r="D7" s="42">
        <v>2026</v>
      </c>
      <c r="E7" s="42">
        <v>2026</v>
      </c>
      <c r="F7" s="42">
        <v>2026</v>
      </c>
      <c r="G7" s="4"/>
    </row>
    <row r="8" spans="1:7" s="43" customFormat="1" ht="7.5" customHeight="1" x14ac:dyDescent="0.2">
      <c r="G8" s="4"/>
    </row>
    <row r="9" spans="1:7" s="45" customFormat="1" ht="21.75" customHeight="1" thickBot="1" x14ac:dyDescent="0.25">
      <c r="A9" s="44" t="s">
        <v>0</v>
      </c>
      <c r="C9" s="46">
        <v>9171.8599999999969</v>
      </c>
      <c r="D9" s="46">
        <f>C41</f>
        <v>8845.5999999999985</v>
      </c>
      <c r="E9" s="46">
        <f>D41</f>
        <v>9207.7900000000009</v>
      </c>
      <c r="F9" s="46">
        <f>E41</f>
        <v>9371.9100000000017</v>
      </c>
      <c r="G9" s="4"/>
    </row>
    <row r="10" spans="1:7" s="43" customFormat="1" ht="14.25" x14ac:dyDescent="0.2">
      <c r="G10" s="4"/>
    </row>
    <row r="11" spans="1:7" s="47" customFormat="1" ht="15" customHeight="1" x14ac:dyDescent="0.2">
      <c r="A11" s="47" t="s">
        <v>1</v>
      </c>
      <c r="G11" s="4"/>
    </row>
    <row r="12" spans="1:7" s="49" customFormat="1" ht="15" customHeight="1" x14ac:dyDescent="0.2">
      <c r="A12" s="48" t="s">
        <v>2</v>
      </c>
      <c r="C12" s="50">
        <v>0</v>
      </c>
      <c r="D12" s="50">
        <v>0</v>
      </c>
      <c r="E12" s="50">
        <v>0</v>
      </c>
      <c r="F12" s="50">
        <v>0</v>
      </c>
      <c r="G12" s="4"/>
    </row>
    <row r="13" spans="1:7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4"/>
    </row>
    <row r="14" spans="1:7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4"/>
    </row>
    <row r="15" spans="1:7" s="49" customFormat="1" ht="15" customHeight="1" x14ac:dyDescent="0.2">
      <c r="A15" s="48" t="s">
        <v>5</v>
      </c>
      <c r="C15" s="50">
        <v>8312.7000000000007</v>
      </c>
      <c r="D15" s="50">
        <v>8312.7000000000007</v>
      </c>
      <c r="E15" s="50">
        <v>8312.7000000000007</v>
      </c>
      <c r="F15" s="50">
        <v>8312.7000000000007</v>
      </c>
      <c r="G15" s="4"/>
    </row>
    <row r="16" spans="1:7" s="49" customFormat="1" ht="15" customHeight="1" x14ac:dyDescent="0.2">
      <c r="A16" s="48" t="s">
        <v>6</v>
      </c>
      <c r="C16" s="50">
        <v>106.45</v>
      </c>
      <c r="D16" s="50">
        <v>92.68</v>
      </c>
      <c r="E16" s="50">
        <v>126.52</v>
      </c>
      <c r="F16" s="50">
        <v>113.96</v>
      </c>
      <c r="G16" s="4"/>
    </row>
    <row r="17" spans="1:7" s="49" customFormat="1" ht="15" customHeight="1" x14ac:dyDescent="0.2">
      <c r="A17" s="48" t="s">
        <v>7</v>
      </c>
      <c r="C17" s="50">
        <v>28.089999999999989</v>
      </c>
      <c r="D17" s="50">
        <v>27.18</v>
      </c>
      <c r="E17" s="50">
        <v>27.950000000000003</v>
      </c>
      <c r="F17" s="50">
        <v>27.78</v>
      </c>
      <c r="G17" s="4"/>
    </row>
    <row r="18" spans="1:7" s="11" customFormat="1" ht="15" customHeight="1" x14ac:dyDescent="0.2">
      <c r="A18" s="51" t="s">
        <v>8</v>
      </c>
      <c r="B18" s="51"/>
      <c r="C18" s="52">
        <f t="shared" ref="C18:D18" si="0">SUM(C12:C17)</f>
        <v>8447.2400000000016</v>
      </c>
      <c r="D18" s="52">
        <f t="shared" si="0"/>
        <v>8432.5600000000013</v>
      </c>
      <c r="E18" s="52">
        <f t="shared" ref="E18:F18" si="1">SUM(E12:E17)</f>
        <v>8467.1700000000019</v>
      </c>
      <c r="F18" s="52">
        <f t="shared" si="1"/>
        <v>8454.44</v>
      </c>
      <c r="G18" s="4"/>
    </row>
    <row r="19" spans="1:7" s="43" customFormat="1" ht="15" customHeight="1" x14ac:dyDescent="0.2">
      <c r="C19" s="53"/>
      <c r="D19" s="53"/>
      <c r="E19" s="53"/>
      <c r="F19" s="53"/>
      <c r="G19" s="4"/>
    </row>
    <row r="20" spans="1:7" s="47" customFormat="1" ht="15" customHeight="1" x14ac:dyDescent="0.2">
      <c r="A20" s="47" t="s">
        <v>9</v>
      </c>
      <c r="C20" s="54"/>
      <c r="D20" s="54"/>
      <c r="E20" s="54"/>
      <c r="F20" s="54"/>
      <c r="G20" s="4"/>
    </row>
    <row r="21" spans="1:7" s="49" customFormat="1" ht="15" customHeight="1" x14ac:dyDescent="0.2">
      <c r="A21" s="48" t="s">
        <v>10</v>
      </c>
      <c r="C21" s="55">
        <v>-6183.65</v>
      </c>
      <c r="D21" s="55">
        <v>-5440.5999999999995</v>
      </c>
      <c r="E21" s="55">
        <v>-5399.3200000000006</v>
      </c>
      <c r="F21" s="55">
        <v>-5867.03</v>
      </c>
      <c r="G21" s="4"/>
    </row>
    <row r="22" spans="1:7" s="49" customFormat="1" ht="15" customHeight="1" x14ac:dyDescent="0.2">
      <c r="A22" s="48" t="s">
        <v>11</v>
      </c>
      <c r="C22" s="55">
        <v>0</v>
      </c>
      <c r="D22" s="55">
        <v>0</v>
      </c>
      <c r="E22" s="55">
        <v>0</v>
      </c>
      <c r="F22" s="55">
        <v>0</v>
      </c>
      <c r="G22" s="4"/>
    </row>
    <row r="23" spans="1:7" s="49" customFormat="1" ht="15" customHeight="1" x14ac:dyDescent="0.2">
      <c r="A23" s="48" t="s">
        <v>12</v>
      </c>
      <c r="C23" s="55">
        <v>-427.26</v>
      </c>
      <c r="D23" s="55">
        <v>-421.29</v>
      </c>
      <c r="E23" s="55">
        <v>-427.72</v>
      </c>
      <c r="F23" s="55">
        <v>-426.96000000000004</v>
      </c>
      <c r="G23" s="4"/>
    </row>
    <row r="24" spans="1:7" s="38" customFormat="1" ht="15" customHeight="1" x14ac:dyDescent="0.2">
      <c r="A24" s="56" t="s">
        <v>13</v>
      </c>
      <c r="B24" s="57"/>
      <c r="C24" s="58">
        <f t="shared" ref="C24:D24" si="2">SUM(C21:C23)</f>
        <v>-6610.91</v>
      </c>
      <c r="D24" s="58">
        <f t="shared" si="2"/>
        <v>-5861.8899999999994</v>
      </c>
      <c r="E24" s="58">
        <f t="shared" ref="E24:F24" si="3">SUM(E21:E23)</f>
        <v>-5827.0400000000009</v>
      </c>
      <c r="F24" s="58">
        <f t="shared" si="3"/>
        <v>-6293.99</v>
      </c>
      <c r="G24" s="4"/>
    </row>
    <row r="25" spans="1:7" s="49" customFormat="1" ht="15" customHeight="1" x14ac:dyDescent="0.2">
      <c r="A25" s="48" t="s">
        <v>14</v>
      </c>
      <c r="C25" s="55">
        <v>-1215.73</v>
      </c>
      <c r="D25" s="55">
        <v>-1355.54</v>
      </c>
      <c r="E25" s="55">
        <v>-1480.17</v>
      </c>
      <c r="F25" s="55">
        <v>-1419.12</v>
      </c>
      <c r="G25" s="4"/>
    </row>
    <row r="26" spans="1:7" s="49" customFormat="1" ht="15" customHeight="1" x14ac:dyDescent="0.2">
      <c r="A26" s="48" t="s">
        <v>15</v>
      </c>
      <c r="C26" s="55">
        <v>-563.02</v>
      </c>
      <c r="D26" s="55">
        <v>-735.9</v>
      </c>
      <c r="E26" s="55">
        <v>-709.75</v>
      </c>
      <c r="F26" s="55">
        <v>-874.56</v>
      </c>
      <c r="G26" s="4"/>
    </row>
    <row r="27" spans="1:7" s="49" customFormat="1" ht="15" customHeight="1" x14ac:dyDescent="0.2">
      <c r="A27" s="48" t="s">
        <v>7</v>
      </c>
      <c r="C27" s="55">
        <v>-303.85000000000002</v>
      </c>
      <c r="D27" s="55">
        <v>-110.78</v>
      </c>
      <c r="E27" s="55">
        <v>-15.21</v>
      </c>
      <c r="F27" s="55">
        <v>-216.11</v>
      </c>
      <c r="G27" s="4"/>
    </row>
    <row r="28" spans="1:7" s="49" customFormat="1" ht="15" customHeight="1" x14ac:dyDescent="0.2">
      <c r="A28" s="48"/>
      <c r="C28" s="55"/>
      <c r="D28" s="55"/>
      <c r="E28" s="55"/>
      <c r="F28" s="55"/>
      <c r="G28" s="4"/>
    </row>
    <row r="29" spans="1:7" s="11" customFormat="1" ht="15" customHeight="1" x14ac:dyDescent="0.2">
      <c r="A29" s="51" t="s">
        <v>8</v>
      </c>
      <c r="B29" s="51"/>
      <c r="C29" s="52">
        <f t="shared" ref="C29:D29" si="4">SUM(C24:C27)</f>
        <v>-8693.51</v>
      </c>
      <c r="D29" s="52">
        <f t="shared" si="4"/>
        <v>-8064.1099999999988</v>
      </c>
      <c r="E29" s="52">
        <f t="shared" ref="E29:F29" si="5">SUM(E24:E27)</f>
        <v>-8032.170000000001</v>
      </c>
      <c r="F29" s="52">
        <f t="shared" si="5"/>
        <v>-8803.7800000000007</v>
      </c>
      <c r="G29" s="4"/>
    </row>
    <row r="30" spans="1:7" s="43" customFormat="1" ht="15" customHeight="1" x14ac:dyDescent="0.2">
      <c r="C30" s="53"/>
      <c r="D30" s="53"/>
      <c r="E30" s="53"/>
      <c r="F30" s="53"/>
      <c r="G30" s="4"/>
    </row>
    <row r="31" spans="1:7" s="47" customFormat="1" ht="15" customHeight="1" x14ac:dyDescent="0.2">
      <c r="A31" s="47" t="s">
        <v>16</v>
      </c>
      <c r="C31" s="54"/>
      <c r="D31" s="54"/>
      <c r="E31" s="54"/>
      <c r="F31" s="54"/>
      <c r="G31" s="4"/>
    </row>
    <row r="32" spans="1:7" s="49" customFormat="1" ht="15" customHeight="1" x14ac:dyDescent="0.2">
      <c r="A32" s="48" t="s">
        <v>17</v>
      </c>
      <c r="C32" s="50">
        <v>0</v>
      </c>
      <c r="D32" s="50">
        <v>0</v>
      </c>
      <c r="E32" s="50">
        <v>0</v>
      </c>
      <c r="F32" s="50">
        <v>0</v>
      </c>
      <c r="G32" s="4"/>
    </row>
    <row r="33" spans="1:7" s="49" customFormat="1" ht="15" customHeight="1" x14ac:dyDescent="0.2">
      <c r="A33" s="48" t="s">
        <v>18</v>
      </c>
      <c r="C33" s="50">
        <v>0</v>
      </c>
      <c r="D33" s="50">
        <v>0</v>
      </c>
      <c r="E33" s="50">
        <v>0</v>
      </c>
      <c r="F33" s="50">
        <v>0</v>
      </c>
      <c r="G33" s="4"/>
    </row>
    <row r="34" spans="1:7" s="49" customFormat="1" ht="15" customHeight="1" x14ac:dyDescent="0.2">
      <c r="A34" s="48" t="s">
        <v>19</v>
      </c>
      <c r="C34" s="55">
        <v>-76.97</v>
      </c>
      <c r="D34" s="55">
        <f>-4+0.3</f>
        <v>-3.7</v>
      </c>
      <c r="E34" s="55">
        <v>-244.08</v>
      </c>
      <c r="F34" s="55">
        <v>-90.39</v>
      </c>
      <c r="G34" s="4"/>
    </row>
    <row r="35" spans="1:7" s="26" customFormat="1" ht="15" customHeight="1" x14ac:dyDescent="0.2">
      <c r="A35" s="51" t="s">
        <v>8</v>
      </c>
      <c r="B35" s="51"/>
      <c r="C35" s="52">
        <f t="shared" ref="C35:D35" si="6">SUM(C32:C34)</f>
        <v>-76.97</v>
      </c>
      <c r="D35" s="52">
        <f t="shared" si="6"/>
        <v>-3.7</v>
      </c>
      <c r="E35" s="52">
        <f t="shared" ref="E35:F35" si="7">SUM(E32:E34)</f>
        <v>-244.08</v>
      </c>
      <c r="F35" s="52">
        <f t="shared" si="7"/>
        <v>-90.39</v>
      </c>
      <c r="G35" s="4"/>
    </row>
    <row r="36" spans="1:7" ht="15" customHeight="1" x14ac:dyDescent="0.25">
      <c r="A36" s="43"/>
      <c r="B36" s="43"/>
      <c r="C36" s="53"/>
      <c r="D36" s="53"/>
      <c r="E36" s="53"/>
      <c r="F36" s="53"/>
      <c r="G36" s="4"/>
    </row>
    <row r="37" spans="1:7" s="11" customFormat="1" ht="15" customHeight="1" x14ac:dyDescent="0.2">
      <c r="A37" s="59" t="s">
        <v>20</v>
      </c>
      <c r="B37" s="60"/>
      <c r="C37" s="91">
        <f t="shared" ref="C37:D37" si="8">C18+C29+C35</f>
        <v>-323.23999999999864</v>
      </c>
      <c r="D37" s="91">
        <f t="shared" si="8"/>
        <v>364.75000000000256</v>
      </c>
      <c r="E37" s="91">
        <f t="shared" ref="E37:F37" si="9">E18+E29+E35</f>
        <v>190.9200000000009</v>
      </c>
      <c r="F37" s="91">
        <f t="shared" si="9"/>
        <v>-439.73000000000013</v>
      </c>
      <c r="G37" s="4"/>
    </row>
    <row r="38" spans="1:7" s="29" customFormat="1" ht="15" customHeight="1" x14ac:dyDescent="0.2">
      <c r="A38" s="62"/>
      <c r="B38" s="62"/>
      <c r="C38" s="63"/>
      <c r="D38" s="63"/>
      <c r="E38" s="63"/>
      <c r="F38" s="63"/>
      <c r="G38" s="4"/>
    </row>
    <row r="39" spans="1:7" s="33" customFormat="1" ht="15" customHeight="1" x14ac:dyDescent="0.2">
      <c r="A39" s="64" t="s">
        <v>21</v>
      </c>
      <c r="B39" s="62"/>
      <c r="C39" s="65">
        <f>-2.72-0.3</f>
        <v>-3.02</v>
      </c>
      <c r="D39" s="65">
        <v>-2.56</v>
      </c>
      <c r="E39" s="65">
        <v>-26.8</v>
      </c>
      <c r="F39" s="65">
        <v>-51.13</v>
      </c>
      <c r="G39" s="4"/>
    </row>
    <row r="40" spans="1:7" s="43" customFormat="1" ht="15" customHeight="1" x14ac:dyDescent="0.2">
      <c r="C40" s="53"/>
      <c r="D40" s="53"/>
      <c r="E40" s="53"/>
      <c r="F40" s="53"/>
      <c r="G40" s="4"/>
    </row>
    <row r="41" spans="1:7" s="33" customFormat="1" ht="15" customHeight="1" x14ac:dyDescent="0.2">
      <c r="A41" s="51" t="s">
        <v>22</v>
      </c>
      <c r="B41" s="51"/>
      <c r="C41" s="52">
        <f t="shared" ref="C41:D41" si="10">C9+C37+C39</f>
        <v>8845.5999999999985</v>
      </c>
      <c r="D41" s="52">
        <f t="shared" si="10"/>
        <v>9207.7900000000009</v>
      </c>
      <c r="E41" s="52">
        <f t="shared" ref="E41:F41" si="11">E9+E37+E39</f>
        <v>9371.9100000000017</v>
      </c>
      <c r="F41" s="52">
        <f t="shared" si="11"/>
        <v>8881.0500000000029</v>
      </c>
      <c r="G41" s="4"/>
    </row>
    <row r="43" spans="1:7" ht="15.95" customHeight="1" x14ac:dyDescent="0.25">
      <c r="A43" s="66"/>
    </row>
  </sheetData>
  <mergeCells count="4">
    <mergeCell ref="A1:B1"/>
    <mergeCell ref="A2:B2"/>
    <mergeCell ref="A3:G3"/>
    <mergeCell ref="A4:G4"/>
  </mergeCells>
  <phoneticPr fontId="18" type="noConversion"/>
  <printOptions horizontalCentered="1"/>
  <pageMargins left="0.70866141732283472" right="0.70866141732283472" top="1.1811023622047245" bottom="0.59055118110236227" header="0.59055118110236227" footer="0.31496062992125984"/>
  <pageSetup paperSize="9" scale="69" orientation="landscape" r:id="rId1"/>
  <headerFooter>
    <oddFooter>&amp;C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AB7C-DD52-466E-95E6-1FDA84875883}">
  <sheetPr>
    <pageSetUpPr fitToPage="1"/>
  </sheetPr>
  <dimension ref="A1:G46"/>
  <sheetViews>
    <sheetView zoomScale="70" zoomScaleNormal="70" workbookViewId="0">
      <pane xSplit="2" ySplit="9" topLeftCell="C10" activePane="bottomRight" state="frozen"/>
      <selection activeCell="N43" sqref="N43"/>
      <selection pane="topRight" activeCell="N43" sqref="N43"/>
      <selection pane="bottomLeft" activeCell="N43" sqref="N43"/>
      <selection pane="bottomRight" activeCell="K23" sqref="K23"/>
    </sheetView>
  </sheetViews>
  <sheetFormatPr defaultColWidth="9.140625" defaultRowHeight="15" x14ac:dyDescent="0.25"/>
  <cols>
    <col min="1" max="1" width="65.28515625" style="1" customWidth="1"/>
    <col min="2" max="2" width="2.7109375" style="1" customWidth="1"/>
    <col min="3" max="6" width="14.7109375" style="1" customWidth="1"/>
    <col min="7" max="7" width="2" style="1" customWidth="1"/>
    <col min="8" max="16384" width="9.140625" style="1"/>
  </cols>
  <sheetData>
    <row r="1" spans="1:7" ht="53.25" customHeight="1" x14ac:dyDescent="0.25">
      <c r="A1" s="93"/>
      <c r="B1" s="93"/>
    </row>
    <row r="2" spans="1:7" ht="21.95" customHeight="1" x14ac:dyDescent="0.25">
      <c r="A2" s="93"/>
      <c r="B2" s="93"/>
    </row>
    <row r="3" spans="1:7" ht="33.75" customHeight="1" x14ac:dyDescent="0.25">
      <c r="A3" s="95" t="s">
        <v>49</v>
      </c>
      <c r="B3" s="95"/>
      <c r="C3" s="95"/>
      <c r="D3" s="95"/>
      <c r="E3" s="95"/>
      <c r="F3" s="95"/>
      <c r="G3" s="95"/>
    </row>
    <row r="4" spans="1:7" ht="21.95" customHeight="1" x14ac:dyDescent="0.25">
      <c r="A4" s="94" t="s">
        <v>50</v>
      </c>
      <c r="B4" s="94"/>
      <c r="C4" s="94"/>
      <c r="D4" s="94"/>
      <c r="E4" s="94"/>
      <c r="F4" s="94"/>
      <c r="G4" s="94"/>
    </row>
    <row r="5" spans="1:7" s="4" customFormat="1" ht="21.95" customHeight="1" x14ac:dyDescent="0.25">
      <c r="A5" s="2"/>
      <c r="B5" s="3"/>
    </row>
    <row r="6" spans="1:7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"/>
    </row>
    <row r="7" spans="1:7" s="41" customFormat="1" ht="15.75" customHeight="1" thickBot="1" x14ac:dyDescent="0.25">
      <c r="C7" s="42">
        <v>2026</v>
      </c>
      <c r="D7" s="42">
        <v>2026</v>
      </c>
      <c r="E7" s="42">
        <v>2026</v>
      </c>
      <c r="F7" s="42">
        <v>2026</v>
      </c>
      <c r="G7" s="4"/>
    </row>
    <row r="8" spans="1:7" s="43" customFormat="1" ht="7.5" customHeight="1" x14ac:dyDescent="0.2">
      <c r="G8" s="4"/>
    </row>
    <row r="9" spans="1:7" s="45" customFormat="1" ht="21.75" customHeight="1" thickBot="1" x14ac:dyDescent="0.25">
      <c r="A9" s="44" t="s">
        <v>0</v>
      </c>
      <c r="C9" s="46">
        <v>41.420000000000009</v>
      </c>
      <c r="D9" s="46">
        <f>C41</f>
        <v>37.110000000000014</v>
      </c>
      <c r="E9" s="46">
        <f>D41</f>
        <v>51.040000000000013</v>
      </c>
      <c r="F9" s="46">
        <f>E41</f>
        <v>34.640000000000015</v>
      </c>
      <c r="G9" s="4"/>
    </row>
    <row r="10" spans="1:7" s="43" customFormat="1" ht="14.25" x14ac:dyDescent="0.2">
      <c r="G10" s="4"/>
    </row>
    <row r="11" spans="1:7" s="47" customFormat="1" ht="15" customHeight="1" x14ac:dyDescent="0.2">
      <c r="A11" s="47" t="s">
        <v>1</v>
      </c>
      <c r="G11" s="4"/>
    </row>
    <row r="12" spans="1:7" s="49" customFormat="1" ht="15" customHeight="1" x14ac:dyDescent="0.2">
      <c r="A12" s="48" t="s">
        <v>2</v>
      </c>
      <c r="C12" s="50">
        <v>5.42</v>
      </c>
      <c r="D12" s="50">
        <v>17</v>
      </c>
      <c r="E12" s="50">
        <v>0</v>
      </c>
      <c r="F12" s="50">
        <v>0</v>
      </c>
      <c r="G12" s="4"/>
    </row>
    <row r="13" spans="1:7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4"/>
    </row>
    <row r="14" spans="1:7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4"/>
    </row>
    <row r="15" spans="1:7" s="49" customFormat="1" ht="15" customHeight="1" x14ac:dyDescent="0.2">
      <c r="A15" s="48" t="s">
        <v>5</v>
      </c>
      <c r="C15" s="50">
        <v>0</v>
      </c>
      <c r="D15" s="50">
        <v>0</v>
      </c>
      <c r="E15" s="50">
        <v>0</v>
      </c>
      <c r="F15" s="50">
        <v>0</v>
      </c>
      <c r="G15" s="4"/>
    </row>
    <row r="16" spans="1:7" s="49" customFormat="1" ht="15" customHeight="1" x14ac:dyDescent="0.2">
      <c r="A16" s="48" t="s">
        <v>6</v>
      </c>
      <c r="C16" s="50">
        <v>0.35</v>
      </c>
      <c r="D16" s="50">
        <v>0.3</v>
      </c>
      <c r="E16" s="50">
        <v>0.33</v>
      </c>
      <c r="F16" s="50">
        <v>0.28999999999999998</v>
      </c>
      <c r="G16" s="4"/>
    </row>
    <row r="17" spans="1:7" s="49" customFormat="1" ht="15" customHeight="1" x14ac:dyDescent="0.2">
      <c r="A17" s="48" t="s">
        <v>7</v>
      </c>
      <c r="C17" s="50">
        <v>0</v>
      </c>
      <c r="D17" s="50">
        <v>0</v>
      </c>
      <c r="E17" s="50">
        <v>0</v>
      </c>
      <c r="F17" s="50">
        <v>0</v>
      </c>
      <c r="G17" s="4"/>
    </row>
    <row r="18" spans="1:7" s="11" customFormat="1" ht="15" customHeight="1" x14ac:dyDescent="0.2">
      <c r="A18" s="51" t="s">
        <v>8</v>
      </c>
      <c r="B18" s="51"/>
      <c r="C18" s="52">
        <f t="shared" ref="C18:D18" si="0">SUM(C12:C17)</f>
        <v>5.77</v>
      </c>
      <c r="D18" s="52">
        <f t="shared" si="0"/>
        <v>17.3</v>
      </c>
      <c r="E18" s="52">
        <f t="shared" ref="E18:F18" si="1">SUM(E12:E17)</f>
        <v>0.33</v>
      </c>
      <c r="F18" s="52">
        <f t="shared" si="1"/>
        <v>0.28999999999999998</v>
      </c>
      <c r="G18" s="4"/>
    </row>
    <row r="19" spans="1:7" s="43" customFormat="1" ht="15" customHeight="1" x14ac:dyDescent="0.2">
      <c r="C19" s="53"/>
      <c r="D19" s="53"/>
      <c r="E19" s="53"/>
      <c r="F19" s="53"/>
      <c r="G19" s="4"/>
    </row>
    <row r="20" spans="1:7" s="47" customFormat="1" ht="15" customHeight="1" x14ac:dyDescent="0.2">
      <c r="A20" s="47" t="s">
        <v>9</v>
      </c>
      <c r="C20" s="50"/>
      <c r="D20" s="50"/>
      <c r="E20" s="50"/>
      <c r="F20" s="50"/>
      <c r="G20" s="4"/>
    </row>
    <row r="21" spans="1:7" s="49" customFormat="1" ht="15" customHeight="1" x14ac:dyDescent="0.2">
      <c r="A21" s="48" t="s">
        <v>10</v>
      </c>
      <c r="C21" s="50">
        <v>0</v>
      </c>
      <c r="D21" s="50">
        <v>0</v>
      </c>
      <c r="E21" s="50">
        <v>0</v>
      </c>
      <c r="F21" s="50">
        <v>0</v>
      </c>
      <c r="G21" s="4"/>
    </row>
    <row r="22" spans="1:7" s="49" customFormat="1" ht="15" customHeight="1" x14ac:dyDescent="0.2">
      <c r="A22" s="48" t="s">
        <v>11</v>
      </c>
      <c r="C22" s="50">
        <v>0</v>
      </c>
      <c r="D22" s="50">
        <v>0</v>
      </c>
      <c r="E22" s="50">
        <v>0</v>
      </c>
      <c r="F22" s="50">
        <v>0</v>
      </c>
      <c r="G22" s="4"/>
    </row>
    <row r="23" spans="1:7" s="49" customFormat="1" ht="15" customHeight="1" x14ac:dyDescent="0.2">
      <c r="A23" s="48" t="s">
        <v>12</v>
      </c>
      <c r="C23" s="50">
        <v>0</v>
      </c>
      <c r="D23" s="50">
        <v>0</v>
      </c>
      <c r="E23" s="50">
        <v>0</v>
      </c>
      <c r="F23" s="50">
        <v>0</v>
      </c>
      <c r="G23" s="4"/>
    </row>
    <row r="24" spans="1:7" s="38" customFormat="1" ht="15" customHeight="1" x14ac:dyDescent="0.2">
      <c r="A24" s="56" t="s">
        <v>13</v>
      </c>
      <c r="B24" s="57"/>
      <c r="C24" s="58">
        <f t="shared" ref="C24:D24" si="2">SUM(C21:C23)</f>
        <v>0</v>
      </c>
      <c r="D24" s="58">
        <f t="shared" si="2"/>
        <v>0</v>
      </c>
      <c r="E24" s="58">
        <f t="shared" ref="E24:F24" si="3">SUM(E21:E23)</f>
        <v>0</v>
      </c>
      <c r="F24" s="58">
        <f t="shared" si="3"/>
        <v>0</v>
      </c>
      <c r="G24" s="4"/>
    </row>
    <row r="25" spans="1:7" s="49" customFormat="1" ht="15" customHeight="1" x14ac:dyDescent="0.2">
      <c r="A25" s="48" t="s">
        <v>14</v>
      </c>
      <c r="C25" s="50">
        <f>-10.04-0.04</f>
        <v>-10.079999999999998</v>
      </c>
      <c r="D25" s="50">
        <v>-0.3</v>
      </c>
      <c r="E25" s="50">
        <v>-15.81</v>
      </c>
      <c r="F25" s="50">
        <v>-5.17</v>
      </c>
      <c r="G25" s="4"/>
    </row>
    <row r="26" spans="1:7" s="49" customFormat="1" ht="15" customHeight="1" x14ac:dyDescent="0.2">
      <c r="A26" s="48" t="s">
        <v>15</v>
      </c>
      <c r="C26" s="50">
        <v>0</v>
      </c>
      <c r="D26" s="50">
        <v>0</v>
      </c>
      <c r="E26" s="50">
        <v>0</v>
      </c>
      <c r="F26" s="50">
        <v>0</v>
      </c>
      <c r="G26" s="4"/>
    </row>
    <row r="27" spans="1:7" s="49" customFormat="1" ht="15" customHeight="1" x14ac:dyDescent="0.2">
      <c r="A27" s="48" t="s">
        <v>7</v>
      </c>
      <c r="C27" s="50">
        <v>0</v>
      </c>
      <c r="D27" s="50">
        <v>0</v>
      </c>
      <c r="E27" s="50">
        <v>-0.92</v>
      </c>
      <c r="F27" s="50">
        <v>0</v>
      </c>
      <c r="G27" s="4"/>
    </row>
    <row r="28" spans="1:7" s="49" customFormat="1" ht="15" customHeight="1" x14ac:dyDescent="0.2">
      <c r="A28" s="48"/>
      <c r="C28" s="55"/>
      <c r="D28" s="55"/>
      <c r="E28" s="55"/>
      <c r="F28" s="55"/>
      <c r="G28" s="4"/>
    </row>
    <row r="29" spans="1:7" s="11" customFormat="1" ht="15" customHeight="1" x14ac:dyDescent="0.2">
      <c r="A29" s="51" t="s">
        <v>8</v>
      </c>
      <c r="B29" s="51"/>
      <c r="C29" s="52">
        <f t="shared" ref="C29:D29" si="4">SUM(C24:C27)</f>
        <v>-10.079999999999998</v>
      </c>
      <c r="D29" s="52">
        <f t="shared" si="4"/>
        <v>-0.3</v>
      </c>
      <c r="E29" s="52">
        <f t="shared" ref="E29:F29" si="5">SUM(E24:E27)</f>
        <v>-16.73</v>
      </c>
      <c r="F29" s="52">
        <f t="shared" si="5"/>
        <v>-5.17</v>
      </c>
      <c r="G29" s="4"/>
    </row>
    <row r="30" spans="1:7" s="43" customFormat="1" ht="15" customHeight="1" x14ac:dyDescent="0.2">
      <c r="C30" s="53"/>
      <c r="D30" s="53"/>
      <c r="E30" s="53"/>
      <c r="F30" s="53"/>
      <c r="G30" s="4"/>
    </row>
    <row r="31" spans="1:7" s="47" customFormat="1" ht="15" customHeight="1" x14ac:dyDescent="0.2">
      <c r="A31" s="47" t="s">
        <v>16</v>
      </c>
      <c r="C31" s="54"/>
      <c r="D31" s="54"/>
      <c r="E31" s="54"/>
      <c r="F31" s="54"/>
      <c r="G31" s="4"/>
    </row>
    <row r="32" spans="1:7" s="49" customFormat="1" ht="15" customHeight="1" x14ac:dyDescent="0.2">
      <c r="A32" s="48" t="s">
        <v>17</v>
      </c>
      <c r="C32" s="50">
        <v>0</v>
      </c>
      <c r="D32" s="50">
        <v>0</v>
      </c>
      <c r="E32" s="50">
        <v>0</v>
      </c>
      <c r="F32" s="50">
        <v>0</v>
      </c>
      <c r="G32" s="4"/>
    </row>
    <row r="33" spans="1:7" s="49" customFormat="1" ht="15" customHeight="1" x14ac:dyDescent="0.2">
      <c r="A33" s="48" t="s">
        <v>18</v>
      </c>
      <c r="C33" s="50">
        <v>0</v>
      </c>
      <c r="D33" s="50">
        <v>0</v>
      </c>
      <c r="E33" s="50">
        <v>0</v>
      </c>
      <c r="F33" s="50">
        <v>0</v>
      </c>
      <c r="G33" s="4"/>
    </row>
    <row r="34" spans="1:7" s="49" customFormat="1" ht="15" customHeight="1" x14ac:dyDescent="0.2">
      <c r="A34" s="48" t="s">
        <v>19</v>
      </c>
      <c r="C34" s="55">
        <v>0</v>
      </c>
      <c r="D34" s="55">
        <v>-3.07</v>
      </c>
      <c r="E34" s="55">
        <v>0</v>
      </c>
      <c r="F34" s="55">
        <v>0</v>
      </c>
      <c r="G34" s="4"/>
    </row>
    <row r="35" spans="1:7" s="26" customFormat="1" ht="15" customHeight="1" x14ac:dyDescent="0.2">
      <c r="A35" s="51" t="s">
        <v>8</v>
      </c>
      <c r="B35" s="51"/>
      <c r="C35" s="52">
        <f t="shared" ref="C35:D35" si="6">SUM(C32:C34)</f>
        <v>0</v>
      </c>
      <c r="D35" s="52">
        <f t="shared" si="6"/>
        <v>-3.07</v>
      </c>
      <c r="E35" s="52">
        <f t="shared" ref="E35:F35" si="7">SUM(E32:E34)</f>
        <v>0</v>
      </c>
      <c r="F35" s="52">
        <f t="shared" si="7"/>
        <v>0</v>
      </c>
      <c r="G35" s="4"/>
    </row>
    <row r="36" spans="1:7" ht="15" customHeight="1" x14ac:dyDescent="0.2">
      <c r="A36" s="43"/>
      <c r="B36" s="43"/>
      <c r="C36" s="53"/>
      <c r="D36" s="53"/>
      <c r="E36" s="53"/>
      <c r="F36" s="53"/>
      <c r="G36" s="4"/>
    </row>
    <row r="37" spans="1:7" s="11" customFormat="1" ht="15" customHeight="1" x14ac:dyDescent="0.2">
      <c r="A37" s="59" t="s">
        <v>20</v>
      </c>
      <c r="B37" s="60"/>
      <c r="C37" s="61">
        <f t="shared" ref="C37:D37" si="8">C18+C29+C35</f>
        <v>-4.3099999999999987</v>
      </c>
      <c r="D37" s="61">
        <f t="shared" si="8"/>
        <v>13.93</v>
      </c>
      <c r="E37" s="61">
        <f t="shared" ref="E37:F37" si="9">E18+E29+E35</f>
        <v>-16.400000000000002</v>
      </c>
      <c r="F37" s="61">
        <f t="shared" si="9"/>
        <v>-4.88</v>
      </c>
      <c r="G37" s="4"/>
    </row>
    <row r="38" spans="1:7" s="29" customFormat="1" ht="15" customHeight="1" x14ac:dyDescent="0.2">
      <c r="A38" s="62"/>
      <c r="B38" s="62"/>
      <c r="C38" s="63"/>
      <c r="D38" s="63"/>
      <c r="E38" s="63"/>
      <c r="F38" s="63"/>
      <c r="G38" s="4"/>
    </row>
    <row r="39" spans="1:7" s="33" customFormat="1" ht="15" customHeight="1" x14ac:dyDescent="0.2">
      <c r="A39" s="64" t="s">
        <v>21</v>
      </c>
      <c r="B39" s="62"/>
      <c r="C39" s="65">
        <v>0</v>
      </c>
      <c r="D39" s="65">
        <v>0</v>
      </c>
      <c r="E39" s="65">
        <v>0</v>
      </c>
      <c r="F39" s="65">
        <v>0</v>
      </c>
      <c r="G39" s="4"/>
    </row>
    <row r="40" spans="1:7" s="43" customFormat="1" ht="15" customHeight="1" x14ac:dyDescent="0.2">
      <c r="C40" s="53"/>
      <c r="D40" s="53"/>
      <c r="E40" s="53"/>
      <c r="F40" s="53"/>
      <c r="G40" s="4"/>
    </row>
    <row r="41" spans="1:7" s="33" customFormat="1" ht="15" customHeight="1" x14ac:dyDescent="0.2">
      <c r="A41" s="51" t="s">
        <v>22</v>
      </c>
      <c r="B41" s="51"/>
      <c r="C41" s="52">
        <f t="shared" ref="C41:D41" si="10">C9+C37+C39</f>
        <v>37.110000000000014</v>
      </c>
      <c r="D41" s="52">
        <f t="shared" si="10"/>
        <v>51.040000000000013</v>
      </c>
      <c r="E41" s="52">
        <f t="shared" ref="E41:F41" si="11">E9+E37+E39</f>
        <v>34.640000000000015</v>
      </c>
      <c r="F41" s="52">
        <f t="shared" si="11"/>
        <v>29.760000000000016</v>
      </c>
      <c r="G41" s="4"/>
    </row>
    <row r="43" spans="1:7" ht="15.95" customHeight="1" x14ac:dyDescent="0.25">
      <c r="A43" s="66"/>
    </row>
    <row r="44" spans="1:7" x14ac:dyDescent="0.25">
      <c r="A44" s="67"/>
    </row>
    <row r="45" spans="1:7" x14ac:dyDescent="0.25">
      <c r="A45" s="68"/>
    </row>
    <row r="46" spans="1:7" x14ac:dyDescent="0.25">
      <c r="A46" s="69"/>
    </row>
  </sheetData>
  <mergeCells count="4">
    <mergeCell ref="A1:B1"/>
    <mergeCell ref="A2:B2"/>
    <mergeCell ref="A3:G3"/>
    <mergeCell ref="A4:G4"/>
  </mergeCells>
  <phoneticPr fontId="18" type="noConversion"/>
  <printOptions horizontalCentered="1"/>
  <pageMargins left="0.70866141732283472" right="0.70866141732283472" top="1.1811023622047245" bottom="0.59055118110236227" header="0.59055118110236227" footer="0.31496062992125984"/>
  <pageSetup paperSize="9" scale="68" orientation="landscape" r:id="rId1"/>
  <headerFooter>
    <oddFooter>&amp;C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756F-FA51-4691-A023-B5DDA6BE567F}">
  <sheetPr>
    <pageSetUpPr fitToPage="1"/>
  </sheetPr>
  <dimension ref="A1:J20"/>
  <sheetViews>
    <sheetView tabSelected="1" zoomScale="70" zoomScaleNormal="70" workbookViewId="0">
      <selection activeCell="F9" sqref="F9"/>
    </sheetView>
  </sheetViews>
  <sheetFormatPr defaultColWidth="9.140625" defaultRowHeight="15" x14ac:dyDescent="0.25"/>
  <cols>
    <col min="1" max="1" width="80.7109375" style="1" customWidth="1"/>
    <col min="2" max="2" width="2.7109375" style="1" customWidth="1"/>
    <col min="3" max="6" width="13.140625" style="1" customWidth="1"/>
    <col min="7" max="7" width="9.140625" style="1"/>
    <col min="8" max="10" width="16.42578125" style="1" customWidth="1"/>
    <col min="11" max="16384" width="9.140625" style="1"/>
  </cols>
  <sheetData>
    <row r="1" spans="1:6" ht="48" customHeight="1" x14ac:dyDescent="0.25">
      <c r="A1" s="93"/>
      <c r="B1" s="93"/>
    </row>
    <row r="2" spans="1:6" ht="21.95" customHeight="1" x14ac:dyDescent="0.25">
      <c r="A2" s="93"/>
      <c r="B2" s="93"/>
    </row>
    <row r="3" spans="1:6" ht="18" customHeight="1" x14ac:dyDescent="0.25">
      <c r="A3" s="95" t="s">
        <v>47</v>
      </c>
      <c r="B3" s="95"/>
      <c r="C3" s="95"/>
      <c r="D3" s="95"/>
      <c r="E3" s="95"/>
      <c r="F3" s="95"/>
    </row>
    <row r="4" spans="1:6" ht="19.5" customHeight="1" x14ac:dyDescent="0.25">
      <c r="A4" s="98" t="s">
        <v>48</v>
      </c>
      <c r="B4" s="98"/>
      <c r="C4" s="98"/>
      <c r="D4" s="98"/>
      <c r="E4" s="98"/>
      <c r="F4" s="98"/>
    </row>
    <row r="5" spans="1:6" ht="27" customHeight="1" x14ac:dyDescent="0.25">
      <c r="A5" s="43"/>
      <c r="B5" s="43"/>
      <c r="C5" s="43"/>
      <c r="D5" s="43"/>
      <c r="E5" s="43"/>
      <c r="F5" s="43"/>
    </row>
    <row r="6" spans="1:6" s="6" customFormat="1" x14ac:dyDescent="0.25">
      <c r="A6" s="39"/>
      <c r="B6" s="39"/>
      <c r="C6" s="40" t="s">
        <v>43</v>
      </c>
      <c r="D6" s="40" t="s">
        <v>38</v>
      </c>
      <c r="E6" s="40" t="s">
        <v>32</v>
      </c>
      <c r="F6" s="40" t="s">
        <v>33</v>
      </c>
    </row>
    <row r="7" spans="1:6" s="8" customFormat="1" ht="12" thickBot="1" x14ac:dyDescent="0.3">
      <c r="A7" s="41"/>
      <c r="B7" s="41"/>
      <c r="C7" s="42">
        <v>2026</v>
      </c>
      <c r="D7" s="42">
        <v>2026</v>
      </c>
      <c r="E7" s="42">
        <v>2026</v>
      </c>
      <c r="F7" s="42">
        <v>2026</v>
      </c>
    </row>
    <row r="8" spans="1:6" x14ac:dyDescent="0.25">
      <c r="A8" s="43"/>
      <c r="B8" s="43"/>
      <c r="C8" s="43"/>
      <c r="D8" s="43"/>
      <c r="E8" s="43"/>
      <c r="F8" s="43"/>
    </row>
    <row r="9" spans="1:6" s="73" customFormat="1" ht="30" customHeight="1" thickBot="1" x14ac:dyDescent="0.3">
      <c r="A9" s="70" t="s">
        <v>23</v>
      </c>
      <c r="B9" s="71"/>
      <c r="C9" s="72">
        <v>8845.5999999999985</v>
      </c>
      <c r="D9" s="72">
        <v>9207.7900000000009</v>
      </c>
      <c r="E9" s="72">
        <v>9371.9100000000017</v>
      </c>
      <c r="F9" s="72">
        <v>8881.0500000000029</v>
      </c>
    </row>
    <row r="10" spans="1:6" s="75" customFormat="1" ht="30" customHeight="1" x14ac:dyDescent="0.25">
      <c r="A10" s="74"/>
      <c r="B10" s="74"/>
      <c r="C10" s="74"/>
      <c r="D10" s="74"/>
      <c r="E10" s="74"/>
      <c r="F10" s="74"/>
    </row>
    <row r="11" spans="1:6" s="79" customFormat="1" ht="30" customHeight="1" x14ac:dyDescent="0.25">
      <c r="A11" s="76" t="s">
        <v>30</v>
      </c>
      <c r="B11" s="77"/>
      <c r="C11" s="78"/>
      <c r="D11" s="78"/>
      <c r="E11" s="78"/>
      <c r="F11" s="78"/>
    </row>
    <row r="12" spans="1:6" s="79" customFormat="1" ht="20.100000000000001" customHeight="1" x14ac:dyDescent="0.25">
      <c r="A12" s="80"/>
      <c r="B12" s="77"/>
      <c r="C12" s="81"/>
      <c r="D12" s="81"/>
      <c r="E12" s="81"/>
      <c r="F12" s="81"/>
    </row>
    <row r="13" spans="1:6" s="79" customFormat="1" ht="30" customHeight="1" x14ac:dyDescent="0.25">
      <c r="A13" s="82" t="s">
        <v>24</v>
      </c>
      <c r="B13" s="77"/>
      <c r="C13" s="83">
        <v>427</v>
      </c>
      <c r="D13" s="83">
        <v>848</v>
      </c>
      <c r="E13" s="83">
        <v>1276</v>
      </c>
      <c r="F13" s="83">
        <v>1703</v>
      </c>
    </row>
    <row r="14" spans="1:6" s="79" customFormat="1" ht="45.75" customHeight="1" x14ac:dyDescent="0.25">
      <c r="A14" s="82" t="s">
        <v>25</v>
      </c>
      <c r="B14" s="77"/>
      <c r="C14" s="83">
        <v>30</v>
      </c>
      <c r="D14" s="83">
        <v>0</v>
      </c>
      <c r="E14" s="83">
        <v>201</v>
      </c>
      <c r="F14" s="83">
        <v>0</v>
      </c>
    </row>
    <row r="15" spans="1:6" s="79" customFormat="1" ht="30" customHeight="1" x14ac:dyDescent="0.25">
      <c r="A15" s="82" t="s">
        <v>26</v>
      </c>
      <c r="B15" s="77"/>
      <c r="C15" s="83">
        <v>-10</v>
      </c>
      <c r="D15" s="83">
        <v>0</v>
      </c>
      <c r="E15" s="83">
        <v>0</v>
      </c>
      <c r="F15" s="83">
        <v>0</v>
      </c>
    </row>
    <row r="16" spans="1:6" s="75" customFormat="1" ht="30" customHeight="1" x14ac:dyDescent="0.25">
      <c r="A16" s="82" t="s">
        <v>27</v>
      </c>
      <c r="B16" s="77"/>
      <c r="C16" s="83">
        <v>0</v>
      </c>
      <c r="D16" s="83">
        <v>0</v>
      </c>
      <c r="E16" s="83">
        <v>0</v>
      </c>
      <c r="F16" s="83">
        <v>0</v>
      </c>
    </row>
    <row r="17" spans="1:10" s="87" customFormat="1" ht="20.100000000000001" customHeight="1" x14ac:dyDescent="0.25">
      <c r="A17" s="84"/>
      <c r="B17" s="85"/>
      <c r="C17" s="86"/>
      <c r="D17" s="86"/>
      <c r="E17" s="86"/>
      <c r="F17" s="86"/>
    </row>
    <row r="18" spans="1:10" s="79" customFormat="1" ht="30" customHeight="1" thickBot="1" x14ac:dyDescent="0.3">
      <c r="A18" s="88" t="s">
        <v>28</v>
      </c>
      <c r="B18" s="89"/>
      <c r="C18" s="90">
        <f t="shared" ref="C18:E18" si="0">SUM(C9:C16)</f>
        <v>9292.5999999999985</v>
      </c>
      <c r="D18" s="90">
        <f t="shared" si="0"/>
        <v>10055.790000000001</v>
      </c>
      <c r="E18" s="90">
        <f t="shared" si="0"/>
        <v>10848.910000000002</v>
      </c>
      <c r="F18" s="90">
        <f t="shared" ref="F18" si="1">SUM(F9:F16)</f>
        <v>10584.050000000003</v>
      </c>
    </row>
    <row r="19" spans="1:10" ht="15.95" customHeight="1" x14ac:dyDescent="0.25"/>
    <row r="20" spans="1:10" x14ac:dyDescent="0.25">
      <c r="J20" s="92"/>
    </row>
  </sheetData>
  <mergeCells count="4">
    <mergeCell ref="A1:B1"/>
    <mergeCell ref="A2:B2"/>
    <mergeCell ref="A4:F4"/>
    <mergeCell ref="A3:F3"/>
  </mergeCells>
  <phoneticPr fontId="18" type="noConversion"/>
  <printOptions horizontalCentered="1"/>
  <pageMargins left="0.70866141732283472" right="0.70866141732283472" top="1.1811023622047245" bottom="0.59055118110236227" header="0.59055118110236227" footer="0.31496062992125984"/>
  <pageSetup paperSize="9" scale="96" orientation="landscape" r:id="rId1"/>
  <headerFooter>
    <oddFooter>&amp;C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8F64F2-03F7-4847-8C56-B9E5F9F635E2}"/>
</file>

<file path=customXml/itemProps2.xml><?xml version="1.0" encoding="utf-8"?>
<ds:datastoreItem xmlns:ds="http://schemas.openxmlformats.org/officeDocument/2006/customXml" ds:itemID="{665D3669-8C61-4040-B21C-DD1C01B9D250}"/>
</file>

<file path=customXml/itemProps3.xml><?xml version="1.0" encoding="utf-8"?>
<ds:datastoreItem xmlns:ds="http://schemas.openxmlformats.org/officeDocument/2006/customXml" ds:itemID="{48321F11-43AF-4E04-A227-6D02260A2C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ICESP-CGs OP 88700_701</vt:lpstr>
      <vt:lpstr>Balanço OP</vt:lpstr>
      <vt:lpstr>DRE OP</vt:lpstr>
      <vt:lpstr>Balanço NOP</vt:lpstr>
      <vt:lpstr>DRE NOP</vt:lpstr>
      <vt:lpstr>DFC</vt:lpstr>
      <vt:lpstr>DFC NOP</vt:lpstr>
      <vt:lpstr>CONCILIAÇÃO</vt:lpstr>
      <vt:lpstr>CONCILIAÇÃO!Area_de_impressao</vt:lpstr>
      <vt:lpstr>DFC!Area_de_impressao</vt:lpstr>
      <vt:lpstr>'DFC NOP'!Area_de_impressao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2026-06-01T14:32:40Z</cp:lastPrinted>
  <dcterms:created xsi:type="dcterms:W3CDTF">2018-09-18T19:31:35Z</dcterms:created>
  <dcterms:modified xsi:type="dcterms:W3CDTF">2026-06-09T17:56:22Z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